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remierehottubs-my.sharepoint.com/personal/bill_premierspasolutions_com/Documents/Documents/PSS/1 - Hot Tub SERUM/Orders; Serum/1 - Blank SERUM Order Forms/2024/"/>
    </mc:Choice>
  </mc:AlternateContent>
  <xr:revisionPtr revIDLastSave="3" documentId="8_{0736C72E-65B7-4829-85B5-1872AD2ECBB8}" xr6:coauthVersionLast="47" xr6:coauthVersionMax="47" xr10:uidLastSave="{A3FD465F-300F-4944-9512-B2D89ACB4C89}"/>
  <bookViews>
    <workbookView xWindow="-120" yWindow="-120" windowWidth="24240" windowHeight="13140" activeTab="1" xr2:uid="{00000000-000D-0000-FFFF-FFFF00000000}"/>
  </bookViews>
  <sheets>
    <sheet name="Serum Specialty" sheetId="2" r:id="rId1"/>
    <sheet name="HTS Turbo" sheetId="1" r:id="rId2"/>
  </sheets>
  <definedNames>
    <definedName name="_xlnm.Print_Area" localSheetId="1">'HTS Turbo'!$B$1:$N$68</definedName>
    <definedName name="_xlnm.Print_Area" localSheetId="0">'Serum Specialty'!$B$1:$N$52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5" i="1" l="1"/>
  <c r="M55" i="1"/>
  <c r="L53" i="1"/>
  <c r="L52" i="1"/>
  <c r="N51" i="1"/>
  <c r="N50" i="1"/>
  <c r="N49" i="1"/>
  <c r="N48" i="1"/>
  <c r="N47" i="1"/>
  <c r="N37" i="1"/>
  <c r="L54" i="1"/>
  <c r="L51" i="1"/>
  <c r="L50" i="1"/>
  <c r="L49" i="1"/>
  <c r="N54" i="1"/>
  <c r="N46" i="1"/>
  <c r="N45" i="1"/>
  <c r="N44" i="1"/>
  <c r="N37" i="2"/>
  <c r="N36" i="2"/>
  <c r="N35" i="2"/>
  <c r="N34" i="2"/>
  <c r="N33" i="2"/>
  <c r="L48" i="1"/>
  <c r="L47" i="1"/>
  <c r="L44" i="1"/>
  <c r="L38" i="1"/>
  <c r="N33" i="1"/>
  <c r="L33" i="1"/>
  <c r="L46" i="1"/>
  <c r="L45" i="1"/>
  <c r="N43" i="1"/>
  <c r="L43" i="1"/>
  <c r="N38" i="1"/>
  <c r="N36" i="1"/>
  <c r="L36" i="1"/>
  <c r="N35" i="1"/>
  <c r="L35" i="1"/>
  <c r="N34" i="1"/>
  <c r="L34" i="1"/>
  <c r="L20" i="1"/>
  <c r="M60" i="1"/>
  <c r="M39" i="1"/>
  <c r="M29" i="1"/>
  <c r="M38" i="2"/>
  <c r="M28" i="2"/>
  <c r="D10" i="1"/>
  <c r="M43" i="2"/>
  <c r="L37" i="2"/>
  <c r="L36" i="2"/>
  <c r="L35" i="2"/>
  <c r="L34" i="2"/>
  <c r="L33" i="2"/>
  <c r="N32" i="2"/>
  <c r="L32" i="2"/>
  <c r="N27" i="2"/>
  <c r="L27" i="2"/>
  <c r="F27" i="2"/>
  <c r="N26" i="2"/>
  <c r="L26" i="2"/>
  <c r="F26" i="2"/>
  <c r="N25" i="2"/>
  <c r="L25" i="2"/>
  <c r="F25" i="2"/>
  <c r="N24" i="2"/>
  <c r="L24" i="2"/>
  <c r="F24" i="2"/>
  <c r="N23" i="2"/>
  <c r="L23" i="2"/>
  <c r="F23" i="2"/>
  <c r="N22" i="2"/>
  <c r="L22" i="2"/>
  <c r="F22" i="2"/>
  <c r="N21" i="2"/>
  <c r="L21" i="2"/>
  <c r="F21" i="2"/>
  <c r="N20" i="2"/>
  <c r="L20" i="2"/>
  <c r="N19" i="2"/>
  <c r="L19" i="2"/>
  <c r="F19" i="2"/>
  <c r="D10" i="2"/>
  <c r="M40" i="2" l="1"/>
  <c r="M57" i="1"/>
  <c r="N38" i="2"/>
  <c r="N28" i="2"/>
  <c r="N39" i="1"/>
  <c r="N24" i="1"/>
  <c r="N20" i="1"/>
  <c r="N42" i="2" l="1"/>
  <c r="N27" i="1"/>
  <c r="L28" i="1" l="1"/>
  <c r="L27" i="1"/>
  <c r="L26" i="1"/>
  <c r="N26" i="1"/>
  <c r="N28" i="1"/>
  <c r="N23" i="1"/>
  <c r="L25" i="1"/>
  <c r="N25" i="1" s="1"/>
  <c r="L23" i="1" l="1"/>
  <c r="L22" i="1" l="1"/>
  <c r="N22" i="1" s="1"/>
  <c r="N21" i="1"/>
  <c r="L21" i="1"/>
  <c r="N19" i="1"/>
  <c r="L19" i="1"/>
  <c r="N29" i="1" l="1"/>
  <c r="N59" i="1" s="1"/>
  <c r="N44" i="2" l="1"/>
  <c r="N61" i="1"/>
</calcChain>
</file>

<file path=xl/sharedStrings.xml><?xml version="1.0" encoding="utf-8"?>
<sst xmlns="http://schemas.openxmlformats.org/spreadsheetml/2006/main" count="252" uniqueCount="179">
  <si>
    <t>Per Jar</t>
  </si>
  <si>
    <t>MSRP</t>
  </si>
  <si>
    <t>MAP</t>
  </si>
  <si>
    <t>Address:</t>
  </si>
  <si>
    <t>City:</t>
  </si>
  <si>
    <t>Phone:</t>
  </si>
  <si>
    <t>Total</t>
  </si>
  <si>
    <t>Dealer:</t>
  </si>
  <si>
    <t>Fax:</t>
  </si>
  <si>
    <t>TC-001</t>
  </si>
  <si>
    <t>WM-001</t>
  </si>
  <si>
    <t>Per Case</t>
  </si>
  <si>
    <t>Cost per jar</t>
  </si>
  <si>
    <t>TC-002</t>
  </si>
  <si>
    <t>CK-001</t>
  </si>
  <si>
    <t>Per Kit</t>
  </si>
  <si>
    <t>SK-006</t>
  </si>
  <si>
    <t>6 oz</t>
  </si>
  <si>
    <t>P: 609-500-0341</t>
  </si>
  <si>
    <t>Contact Email east@serumwatercare.com</t>
  </si>
  <si>
    <t>SERUM WaterCare LLC</t>
  </si>
  <si>
    <t>Terms &amp; Conditions</t>
  </si>
  <si>
    <r>
      <rPr>
        <b/>
        <sz val="12"/>
        <color theme="1"/>
        <rFont val="Calibri"/>
        <family val="2"/>
      </rPr>
      <t xml:space="preserve">● </t>
    </r>
    <r>
      <rPr>
        <b/>
        <sz val="12"/>
        <color theme="1"/>
        <rFont val="Calibri"/>
        <family val="2"/>
        <scheme val="minor"/>
      </rPr>
      <t>Orders are paid before shipping</t>
    </r>
  </si>
  <si>
    <r>
      <rPr>
        <b/>
        <sz val="12"/>
        <color theme="1"/>
        <rFont val="Calibri"/>
        <family val="2"/>
      </rPr>
      <t xml:space="preserve">● </t>
    </r>
    <r>
      <rPr>
        <b/>
        <sz val="12"/>
        <color theme="1"/>
        <rFont val="Calibri"/>
        <family val="2"/>
        <scheme val="minor"/>
      </rPr>
      <t>Orders shipped F.O.B. from Enterprise, Alabama 36330 via FedEx ground</t>
    </r>
  </si>
  <si>
    <t>3049 Bradshaw Lane, The Villages FL 32163</t>
  </si>
  <si>
    <t>F: 866-216-5973</t>
  </si>
  <si>
    <t>PS-024</t>
  </si>
  <si>
    <t>WM-004</t>
  </si>
  <si>
    <t>TU-010</t>
  </si>
  <si>
    <r>
      <rPr>
        <b/>
        <sz val="12"/>
        <color theme="1"/>
        <rFont val="Calibri"/>
        <family val="2"/>
      </rPr>
      <t xml:space="preserve">● Payment Options - </t>
    </r>
    <r>
      <rPr>
        <b/>
        <sz val="12"/>
        <color theme="1"/>
        <rFont val="Calibri"/>
        <family val="2"/>
        <scheme val="minor"/>
      </rPr>
      <t xml:space="preserve">American Express, Visa, MasterCard, Discover </t>
    </r>
  </si>
  <si>
    <t>Case Pack</t>
  </si>
  <si>
    <t>1.5 lbs.</t>
  </si>
  <si>
    <t>2 lbs.</t>
  </si>
  <si>
    <t>Dichlor</t>
  </si>
  <si>
    <t>pH Down</t>
  </si>
  <si>
    <t>pH Up</t>
  </si>
  <si>
    <t>TU-014</t>
  </si>
  <si>
    <t>TU-012</t>
  </si>
  <si>
    <t>TS-010</t>
  </si>
  <si>
    <t>16 oz.</t>
  </si>
  <si>
    <t>Specialty Chemicals</t>
  </si>
  <si>
    <t>Order Date:</t>
  </si>
  <si>
    <t>Zip Code:</t>
  </si>
  <si>
    <t>PO#:</t>
  </si>
  <si>
    <t>State:</t>
  </si>
  <si>
    <t>Total Cleanse</t>
  </si>
  <si>
    <t>Item</t>
  </si>
  <si>
    <t>Item #</t>
  </si>
  <si>
    <t>Description</t>
  </si>
  <si>
    <t>Content</t>
  </si>
  <si>
    <t>For Field Techs (not Retail)</t>
  </si>
  <si>
    <t>Cleaning Kit</t>
  </si>
  <si>
    <t>2 oz. TC, 16 oz. TM, Cleaning Glove</t>
  </si>
  <si>
    <t>Total Maintenance</t>
  </si>
  <si>
    <r>
      <t xml:space="preserve">2L </t>
    </r>
    <r>
      <rPr>
        <sz val="9"/>
        <color theme="1"/>
        <rFont val="Calibri"/>
        <family val="2"/>
        <scheme val="minor"/>
      </rPr>
      <t>(67.2 oz.)</t>
    </r>
  </si>
  <si>
    <t>2 oz.</t>
  </si>
  <si>
    <t>Swim Spa Serum</t>
  </si>
  <si>
    <t>32 oz.</t>
  </si>
  <si>
    <t>Prevent Spa Odors &amp; Black Mold</t>
  </si>
  <si>
    <t>w/o Mailer Carton</t>
  </si>
  <si>
    <t>Pool Serum</t>
  </si>
  <si>
    <t>Case Pack = 24</t>
  </si>
  <si>
    <r>
      <t xml:space="preserve">Order
</t>
    </r>
    <r>
      <rPr>
        <b/>
        <sz val="9"/>
        <color theme="1"/>
        <rFont val="Calibri"/>
        <family val="2"/>
        <scheme val="minor"/>
      </rPr>
      <t>(Cases)</t>
    </r>
  </si>
  <si>
    <t xml:space="preserve">Order Subtotal </t>
  </si>
  <si>
    <t>Accounting
Email:</t>
  </si>
  <si>
    <t>MPS</t>
  </si>
  <si>
    <t>Dichlor / MPS</t>
  </si>
  <si>
    <t>TU-016</t>
  </si>
  <si>
    <t>SK-007</t>
  </si>
  <si>
    <t>SK-008</t>
  </si>
  <si>
    <t>MAP
Margins</t>
  </si>
  <si>
    <t>TOTAL CASES</t>
  </si>
  <si>
    <t>HTS Turbo Std. Chemicals</t>
  </si>
  <si>
    <t>TU-018</t>
  </si>
  <si>
    <t>Alkalinity Up</t>
  </si>
  <si>
    <t xml:space="preserve">2 lbs. </t>
  </si>
  <si>
    <t>MPS, pH Up, pH Down, Serum TM (16 oz)</t>
  </si>
  <si>
    <t>Please Note:  All Freight Claims Must Be Reported Within 3 Days of Receipt</t>
  </si>
  <si>
    <t>HTS Turbo (99% Sodium Dichloro-s-Triainetrione Dihydrate)</t>
  </si>
  <si>
    <t>HTS Turbo (100% Sodium Carbonate)</t>
  </si>
  <si>
    <t>HTS Turbo (100% Sodium Bisulfate)</t>
  </si>
  <si>
    <t>HTS Turbo (38% Potassium Peroxymonosulfate)</t>
  </si>
  <si>
    <t>HTS Turbo (100% Sodium Bicarbonate)</t>
  </si>
  <si>
    <t>SK-009</t>
  </si>
  <si>
    <r>
      <rPr>
        <b/>
        <sz val="11"/>
        <rFont val="Calibri"/>
        <family val="2"/>
        <scheme val="minor"/>
      </rPr>
      <t>Swim Spa</t>
    </r>
    <r>
      <rPr>
        <sz val="11"/>
        <rFont val="Calibri"/>
        <family val="2"/>
        <scheme val="minor"/>
      </rPr>
      <t xml:space="preserve"> / Dichlor</t>
    </r>
  </si>
  <si>
    <t>HTS Turbo</t>
  </si>
  <si>
    <t>Bromine</t>
  </si>
  <si>
    <t>HTS Turbo Start Up Kits</t>
  </si>
  <si>
    <t>Bromine, MPS, Alk Up, pH Up, pH Down, Serum TM (16 oz)</t>
  </si>
  <si>
    <t>Brominating Tabs</t>
  </si>
  <si>
    <t>HTS Turbo (Bromochloro-5, 5-dimethylhydantoin)</t>
  </si>
  <si>
    <t>Calcium Plus</t>
  </si>
  <si>
    <t>HTS Turbo (Calcium Chloride)</t>
  </si>
  <si>
    <t>Total Enzyme</t>
  </si>
  <si>
    <t>16 fl. oz.</t>
  </si>
  <si>
    <t>Triple Action Spray</t>
  </si>
  <si>
    <t>TU-020</t>
  </si>
  <si>
    <t>TU-022</t>
  </si>
  <si>
    <t>TU-024</t>
  </si>
  <si>
    <t>SK-010</t>
  </si>
  <si>
    <t>14 oz.</t>
  </si>
  <si>
    <r>
      <rPr>
        <b/>
        <sz val="11"/>
        <rFont val="Calibri"/>
        <family val="2"/>
        <scheme val="minor"/>
      </rPr>
      <t>Swim Spa/</t>
    </r>
    <r>
      <rPr>
        <sz val="11"/>
        <rFont val="Calibri"/>
        <family val="2"/>
        <scheme val="minor"/>
      </rPr>
      <t>Dichlor/MPS</t>
    </r>
  </si>
  <si>
    <t>5 lbs.</t>
  </si>
  <si>
    <t>Dichlor (2 lb.)</t>
  </si>
  <si>
    <t>Dichlor (5 lb.)</t>
  </si>
  <si>
    <t>Dichlor (2 lb.), pH Up, pH Down, Serum TM (16 oz)</t>
  </si>
  <si>
    <t>Dichlor (2 lb.), MPS, Alk Up, pH Up, pH Down, Serum TM (16 oz)</t>
  </si>
  <si>
    <t>Dichlor (2 lb.), pH Up, pH Down, Swim Spa Serum (32 oz)</t>
  </si>
  <si>
    <t>Dichlor (2 lb.), MPS, pH Up, pH Down, Swim Spa Serum (32 oz)</t>
  </si>
  <si>
    <t>TU-026</t>
  </si>
  <si>
    <t>SK-012</t>
  </si>
  <si>
    <t>TU-028</t>
  </si>
  <si>
    <t>5.0 lb.</t>
  </si>
  <si>
    <t>MPS (5 lb.)</t>
  </si>
  <si>
    <t>MPS (1.5 lb.)</t>
  </si>
  <si>
    <t>Note: $500 Minimum Order</t>
  </si>
  <si>
    <r>
      <t xml:space="preserve">Description
</t>
    </r>
    <r>
      <rPr>
        <b/>
        <sz val="11"/>
        <color rgb="FFFF0000"/>
        <rFont val="Calibri"/>
        <family val="2"/>
        <scheme val="minor"/>
      </rPr>
      <t>Note:  All Start Up Kits include Test Strips</t>
    </r>
  </si>
  <si>
    <t>PS-045</t>
  </si>
  <si>
    <t>Case Pack = 45</t>
  </si>
  <si>
    <t>WM-003</t>
  </si>
  <si>
    <t>2024  DEALER PRICING</t>
  </si>
  <si>
    <t>Hot Tub Start Up Kits must be ordered in multiples of 4 cases (16 kits)</t>
  </si>
  <si>
    <t>Swim Spa Start Up Kits must be ordered in multiples of 3 cases (12 kits)</t>
  </si>
  <si>
    <t>HTS Turbo Minerals</t>
  </si>
  <si>
    <t>Subtotal</t>
  </si>
  <si>
    <t>Per Piece</t>
  </si>
  <si>
    <t>MS-018</t>
  </si>
  <si>
    <t>MS-010</t>
  </si>
  <si>
    <t>MS-012</t>
  </si>
  <si>
    <t>MS-014</t>
  </si>
  <si>
    <t>MS-016</t>
  </si>
  <si>
    <t>MS-020</t>
  </si>
  <si>
    <t>Triple Action Mineral Stick</t>
  </si>
  <si>
    <t>Triple Action Mineral Cartridge</t>
  </si>
  <si>
    <t>Blister Pack w/ 2 Installation Sticks for Hot Tubs</t>
  </si>
  <si>
    <t>Blister Pack for Swim Spas</t>
  </si>
  <si>
    <t>Bulk (for use in Start Up Kits &amp; Service Techs)</t>
  </si>
  <si>
    <t>Bulk for Swim Spas (for use in Start Up Kits &amp; Service Techs)</t>
  </si>
  <si>
    <t>Blister Pack for Hot Tubs (Square)</t>
  </si>
  <si>
    <t>Bulk (Square) for use in Start Up Kits &amp; Service Techs</t>
  </si>
  <si>
    <t>TU-30</t>
  </si>
  <si>
    <t>Sharky</t>
  </si>
  <si>
    <t>TU-32</t>
  </si>
  <si>
    <t>Myrtle the Turtle</t>
  </si>
  <si>
    <t>Flipper</t>
  </si>
  <si>
    <t>Sunny Star Fish</t>
  </si>
  <si>
    <t>TU-38</t>
  </si>
  <si>
    <t>Meg</t>
  </si>
  <si>
    <t>TU-00</t>
  </si>
  <si>
    <t>24 x72 floor display assort</t>
  </si>
  <si>
    <t>TU-34</t>
  </si>
  <si>
    <t>TU-36</t>
  </si>
  <si>
    <t>7 pieces of each style + Free 24x72 Metal Grid Floor display</t>
  </si>
  <si>
    <t>Sharky: Oil absorbing sponge / poly bag with header card</t>
  </si>
  <si>
    <t>Turtle: Oil absorbing sponge / poly bag with header card</t>
  </si>
  <si>
    <t>Dolphin: Oil absorbing sponge / poly bag with header card</t>
  </si>
  <si>
    <t>Megalodon: Oil Absorbing sponge / poly bag  with header card</t>
  </si>
  <si>
    <t>Starfish: Oil absorbing  sponge /poly bag  with header card</t>
  </si>
  <si>
    <t>GRAND TOTAL (both pages)</t>
  </si>
  <si>
    <t>Rev.  Feb. 28, 2024</t>
  </si>
  <si>
    <t>TU-40</t>
  </si>
  <si>
    <t>Willy</t>
  </si>
  <si>
    <t>TU-42</t>
  </si>
  <si>
    <t>Sledge</t>
  </si>
  <si>
    <t>TU-44</t>
  </si>
  <si>
    <t>Sharky &amp; Sharky Jr.</t>
  </si>
  <si>
    <t>TU-46</t>
  </si>
  <si>
    <t>Tango</t>
  </si>
  <si>
    <t>TU-48</t>
  </si>
  <si>
    <t>Cash</t>
  </si>
  <si>
    <t>TU-50</t>
  </si>
  <si>
    <t>Ziggy</t>
  </si>
  <si>
    <t>Two Sharks small and large: Oil absorbing sponge/ with header card</t>
  </si>
  <si>
    <t>Orca : Oil Absorbing sponge / poly bag with header card</t>
  </si>
  <si>
    <t>Hammerhead Shark: Oil absorbing sponge / poly bag with header card</t>
  </si>
  <si>
    <t>Clownfish: Oil absorbing sponge / poly bag with header card</t>
  </si>
  <si>
    <t>Razorfish: Oil absorbing sponge/ poly bag with header card</t>
  </si>
  <si>
    <t>Angel Fish: Oil absorbing sponge / poly bag with header card</t>
  </si>
  <si>
    <t>Rev.  April 19,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</si>
</sst>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m/d/yy;@"/>
    <numFmt numFmtId="165" formatCode="[&lt;=9999999]###\-####;\(###\)\ ###\-####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FF33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CF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theme="0"/>
      </top>
      <bottom style="medium">
        <color indexed="64"/>
      </bottom>
      <diagonal/>
    </border>
    <border>
      <left/>
      <right/>
      <top style="medium">
        <color theme="0"/>
      </top>
      <bottom style="medium">
        <color indexed="64"/>
      </bottom>
      <diagonal/>
    </border>
    <border>
      <left/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04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44" fontId="0" fillId="0" borderId="0" xfId="0" applyNumberFormat="1"/>
    <xf numFmtId="3" fontId="0" fillId="3" borderId="0" xfId="0" applyNumberFormat="1" applyFill="1" applyAlignment="1">
      <alignment horizontal="center"/>
    </xf>
    <xf numFmtId="44" fontId="0" fillId="3" borderId="0" xfId="0" applyNumberForma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2" fillId="3" borderId="0" xfId="0" applyFont="1" applyFill="1"/>
    <xf numFmtId="0" fontId="9" fillId="3" borderId="0" xfId="0" applyFont="1" applyFill="1" applyAlignment="1">
      <alignment horizontal="left"/>
    </xf>
    <xf numFmtId="0" fontId="9" fillId="3" borderId="0" xfId="0" applyFont="1" applyFill="1"/>
    <xf numFmtId="0" fontId="6" fillId="3" borderId="0" xfId="0" applyFont="1" applyFill="1"/>
    <xf numFmtId="44" fontId="6" fillId="3" borderId="0" xfId="0" applyNumberFormat="1" applyFont="1" applyFill="1"/>
    <xf numFmtId="3" fontId="9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4" fillId="3" borderId="0" xfId="0" applyFont="1" applyFill="1"/>
    <xf numFmtId="0" fontId="5" fillId="3" borderId="0" xfId="0" applyFont="1" applyFill="1"/>
    <xf numFmtId="0" fontId="3" fillId="3" borderId="0" xfId="0" applyFont="1" applyFill="1"/>
    <xf numFmtId="0" fontId="17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3" fontId="1" fillId="2" borderId="8" xfId="0" applyNumberFormat="1" applyFont="1" applyFill="1" applyBorder="1" applyAlignment="1">
      <alignment horizontal="center"/>
    </xf>
    <xf numFmtId="44" fontId="1" fillId="2" borderId="9" xfId="0" applyNumberFormat="1" applyFont="1" applyFill="1" applyBorder="1" applyAlignment="1">
      <alignment horizontal="center"/>
    </xf>
    <xf numFmtId="0" fontId="16" fillId="4" borderId="4" xfId="0" applyFon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3" fontId="7" fillId="3" borderId="0" xfId="0" applyNumberFormat="1" applyFont="1" applyFill="1" applyAlignment="1">
      <alignment horizontal="center"/>
    </xf>
    <xf numFmtId="44" fontId="1" fillId="3" borderId="0" xfId="0" applyNumberFormat="1" applyFont="1" applyFill="1"/>
    <xf numFmtId="0" fontId="13" fillId="0" borderId="8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3" fontId="1" fillId="3" borderId="6" xfId="0" applyNumberFormat="1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44" fontId="1" fillId="3" borderId="6" xfId="0" applyNumberFormat="1" applyFont="1" applyFill="1" applyBorder="1" applyAlignment="1">
      <alignment horizontal="center"/>
    </xf>
    <xf numFmtId="0" fontId="1" fillId="3" borderId="0" xfId="0" applyFont="1" applyFill="1" applyAlignment="1">
      <alignment horizontal="right" vertical="center"/>
    </xf>
    <xf numFmtId="0" fontId="0" fillId="3" borderId="0" xfId="0" applyFill="1" applyAlignment="1">
      <alignment horizontal="right" vertical="center"/>
    </xf>
    <xf numFmtId="49" fontId="1" fillId="3" borderId="0" xfId="0" applyNumberFormat="1" applyFont="1" applyFill="1" applyAlignment="1">
      <alignment horizontal="center" vertical="center" wrapText="1"/>
    </xf>
    <xf numFmtId="49" fontId="0" fillId="3" borderId="0" xfId="0" applyNumberFormat="1" applyFill="1" applyAlignment="1">
      <alignment horizontal="center" vertical="center" wrapText="1"/>
    </xf>
    <xf numFmtId="0" fontId="0" fillId="3" borderId="6" xfId="0" applyFill="1" applyBorder="1" applyAlignment="1">
      <alignment horizontal="left"/>
    </xf>
    <xf numFmtId="0" fontId="0" fillId="3" borderId="6" xfId="0" applyFill="1" applyBorder="1" applyAlignment="1">
      <alignment horizontal="center" vertical="center" textRotation="15"/>
    </xf>
    <xf numFmtId="0" fontId="0" fillId="3" borderId="6" xfId="0" applyFill="1" applyBorder="1" applyAlignment="1">
      <alignment horizontal="center" vertical="center"/>
    </xf>
    <xf numFmtId="8" fontId="0" fillId="3" borderId="0" xfId="0" applyNumberFormat="1" applyFill="1"/>
    <xf numFmtId="3" fontId="1" fillId="2" borderId="8" xfId="0" applyNumberFormat="1" applyFont="1" applyFill="1" applyBorder="1" applyAlignment="1">
      <alignment horizontal="center" wrapText="1"/>
    </xf>
    <xf numFmtId="0" fontId="20" fillId="4" borderId="2" xfId="0" applyFont="1" applyFill="1" applyBorder="1" applyAlignment="1">
      <alignment horizontal="left"/>
    </xf>
    <xf numFmtId="0" fontId="21" fillId="3" borderId="0" xfId="0" applyFont="1" applyFill="1" applyAlignment="1">
      <alignment horizontal="center"/>
    </xf>
    <xf numFmtId="0" fontId="21" fillId="0" borderId="0" xfId="0" applyFont="1" applyAlignment="1">
      <alignment horizontal="center"/>
    </xf>
    <xf numFmtId="0" fontId="13" fillId="0" borderId="1" xfId="0" applyFont="1" applyBorder="1" applyAlignment="1">
      <alignment horizontal="right" vertical="center" wrapText="1"/>
    </xf>
    <xf numFmtId="9" fontId="0" fillId="3" borderId="0" xfId="0" applyNumberFormat="1" applyFill="1"/>
    <xf numFmtId="9" fontId="0" fillId="3" borderId="0" xfId="0" applyNumberFormat="1" applyFill="1" applyAlignment="1">
      <alignment horizontal="center" vertical="center" wrapText="1"/>
    </xf>
    <xf numFmtId="9" fontId="1" fillId="3" borderId="6" xfId="0" applyNumberFormat="1" applyFont="1" applyFill="1" applyBorder="1" applyAlignment="1">
      <alignment horizontal="center"/>
    </xf>
    <xf numFmtId="9" fontId="1" fillId="2" borderId="8" xfId="0" applyNumberFormat="1" applyFont="1" applyFill="1" applyBorder="1" applyAlignment="1">
      <alignment horizontal="center" wrapText="1"/>
    </xf>
    <xf numFmtId="9" fontId="0" fillId="3" borderId="0" xfId="0" applyNumberFormat="1" applyFill="1" applyAlignment="1">
      <alignment horizontal="center" vertical="center"/>
    </xf>
    <xf numFmtId="9" fontId="0" fillId="0" borderId="0" xfId="0" applyNumberFormat="1"/>
    <xf numFmtId="3" fontId="0" fillId="3" borderId="0" xfId="0" applyNumberFormat="1" applyFill="1" applyAlignment="1">
      <alignment horizontal="right"/>
    </xf>
    <xf numFmtId="38" fontId="0" fillId="3" borderId="0" xfId="0" applyNumberFormat="1" applyFill="1" applyAlignment="1">
      <alignment horizontal="center"/>
    </xf>
    <xf numFmtId="44" fontId="1" fillId="2" borderId="3" xfId="0" applyNumberFormat="1" applyFont="1" applyFill="1" applyBorder="1"/>
    <xf numFmtId="1" fontId="0" fillId="3" borderId="0" xfId="0" applyNumberFormat="1" applyFill="1" applyAlignment="1">
      <alignment horizontal="center" wrapText="1"/>
    </xf>
    <xf numFmtId="44" fontId="1" fillId="3" borderId="0" xfId="0" applyNumberFormat="1" applyFont="1" applyFill="1" applyAlignment="1">
      <alignment horizontal="center"/>
    </xf>
    <xf numFmtId="0" fontId="0" fillId="3" borderId="0" xfId="0" applyFill="1" applyAlignment="1">
      <alignment horizontal="left"/>
    </xf>
    <xf numFmtId="44" fontId="1" fillId="3" borderId="20" xfId="0" applyNumberFormat="1" applyFont="1" applyFill="1" applyBorder="1"/>
    <xf numFmtId="0" fontId="0" fillId="3" borderId="6" xfId="0" applyFill="1" applyBorder="1" applyAlignment="1">
      <alignment horizontal="center"/>
    </xf>
    <xf numFmtId="9" fontId="14" fillId="0" borderId="13" xfId="0" applyNumberFormat="1" applyFont="1" applyBorder="1" applyAlignment="1">
      <alignment horizontal="center" vertical="center" wrapText="1"/>
    </xf>
    <xf numFmtId="0" fontId="29" fillId="3" borderId="0" xfId="0" applyFont="1" applyFill="1" applyAlignment="1">
      <alignment horizontal="left"/>
    </xf>
    <xf numFmtId="0" fontId="31" fillId="3" borderId="4" xfId="0" applyFont="1" applyFill="1" applyBorder="1" applyAlignment="1">
      <alignment horizontal="right"/>
    </xf>
    <xf numFmtId="0" fontId="0" fillId="3" borderId="5" xfId="0" applyFill="1" applyBorder="1" applyAlignment="1">
      <alignment horizontal="center" vertical="center" textRotation="15"/>
    </xf>
    <xf numFmtId="0" fontId="0" fillId="3" borderId="5" xfId="0" applyFill="1" applyBorder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29" fillId="3" borderId="0" xfId="0" applyFont="1" applyFill="1" applyAlignment="1">
      <alignment horizontal="center" vertical="center"/>
    </xf>
    <xf numFmtId="0" fontId="30" fillId="3" borderId="0" xfId="0" applyFont="1" applyFill="1" applyAlignment="1">
      <alignment horizontal="center" vertical="center"/>
    </xf>
    <xf numFmtId="49" fontId="13" fillId="3" borderId="0" xfId="0" applyNumberFormat="1" applyFont="1" applyFill="1" applyAlignment="1">
      <alignment horizontal="center" vertical="center" wrapText="1"/>
    </xf>
    <xf numFmtId="49" fontId="14" fillId="3" borderId="0" xfId="0" applyNumberFormat="1" applyFont="1" applyFill="1" applyAlignment="1">
      <alignment horizontal="center" vertical="center" wrapText="1"/>
    </xf>
    <xf numFmtId="9" fontId="14" fillId="3" borderId="0" xfId="0" applyNumberFormat="1" applyFont="1" applyFill="1" applyAlignment="1">
      <alignment horizontal="center" vertical="center" wrapText="1"/>
    </xf>
    <xf numFmtId="0" fontId="13" fillId="3" borderId="5" xfId="0" applyFont="1" applyFill="1" applyBorder="1" applyAlignment="1">
      <alignment horizontal="right" vertical="center"/>
    </xf>
    <xf numFmtId="49" fontId="13" fillId="3" borderId="5" xfId="0" applyNumberFormat="1" applyFont="1" applyFill="1" applyBorder="1" applyAlignment="1">
      <alignment horizontal="center" vertical="center" wrapText="1"/>
    </xf>
    <xf numFmtId="49" fontId="14" fillId="3" borderId="5" xfId="0" applyNumberFormat="1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26" fillId="0" borderId="0" xfId="0" applyFont="1"/>
    <xf numFmtId="0" fontId="26" fillId="3" borderId="6" xfId="0" applyFont="1" applyFill="1" applyBorder="1"/>
    <xf numFmtId="8" fontId="1" fillId="3" borderId="0" xfId="0" applyNumberFormat="1" applyFont="1" applyFill="1" applyAlignment="1">
      <alignment horizontal="center"/>
    </xf>
    <xf numFmtId="8" fontId="0" fillId="3" borderId="0" xfId="0" applyNumberFormat="1" applyFill="1" applyAlignment="1">
      <alignment horizontal="left"/>
    </xf>
    <xf numFmtId="0" fontId="0" fillId="3" borderId="0" xfId="0" applyFill="1" applyAlignment="1">
      <alignment horizontal="center" vertical="center" textRotation="15"/>
    </xf>
    <xf numFmtId="8" fontId="28" fillId="3" borderId="5" xfId="0" applyNumberFormat="1" applyFont="1" applyFill="1" applyBorder="1"/>
    <xf numFmtId="44" fontId="1" fillId="3" borderId="5" xfId="0" applyNumberFormat="1" applyFont="1" applyFill="1" applyBorder="1"/>
    <xf numFmtId="8" fontId="28" fillId="3" borderId="0" xfId="0" applyNumberFormat="1" applyFont="1" applyFill="1"/>
    <xf numFmtId="8" fontId="28" fillId="3" borderId="19" xfId="0" applyNumberFormat="1" applyFont="1" applyFill="1" applyBorder="1"/>
    <xf numFmtId="8" fontId="32" fillId="3" borderId="6" xfId="0" applyNumberFormat="1" applyFont="1" applyFill="1" applyBorder="1" applyAlignment="1">
      <alignment horizontal="center"/>
    </xf>
    <xf numFmtId="3" fontId="32" fillId="3" borderId="6" xfId="0" applyNumberFormat="1" applyFont="1" applyFill="1" applyBorder="1" applyAlignment="1">
      <alignment horizontal="center"/>
    </xf>
    <xf numFmtId="8" fontId="9" fillId="3" borderId="0" xfId="0" applyNumberFormat="1" applyFont="1" applyFill="1"/>
    <xf numFmtId="3" fontId="9" fillId="3" borderId="0" xfId="0" applyNumberFormat="1" applyFont="1" applyFill="1" applyAlignment="1">
      <alignment horizontal="right"/>
    </xf>
    <xf numFmtId="38" fontId="9" fillId="3" borderId="0" xfId="0" applyNumberFormat="1" applyFont="1" applyFill="1" applyAlignment="1">
      <alignment horizontal="center"/>
    </xf>
    <xf numFmtId="0" fontId="0" fillId="3" borderId="5" xfId="0" applyFill="1" applyBorder="1" applyAlignment="1">
      <alignment horizontal="left"/>
    </xf>
    <xf numFmtId="8" fontId="32" fillId="3" borderId="5" xfId="0" applyNumberFormat="1" applyFont="1" applyFill="1" applyBorder="1" applyAlignment="1">
      <alignment horizontal="center"/>
    </xf>
    <xf numFmtId="3" fontId="32" fillId="3" borderId="5" xfId="0" applyNumberFormat="1" applyFont="1" applyFill="1" applyBorder="1" applyAlignment="1">
      <alignment horizontal="center"/>
    </xf>
    <xf numFmtId="8" fontId="32" fillId="3" borderId="0" xfId="0" applyNumberFormat="1" applyFont="1" applyFill="1" applyAlignment="1">
      <alignment horizontal="center"/>
    </xf>
    <xf numFmtId="3" fontId="32" fillId="3" borderId="0" xfId="0" applyNumberFormat="1" applyFont="1" applyFill="1" applyAlignment="1">
      <alignment horizontal="center"/>
    </xf>
    <xf numFmtId="8" fontId="0" fillId="0" borderId="1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0" fillId="0" borderId="10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8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horizontal="center" vertical="center"/>
    </xf>
    <xf numFmtId="44" fontId="0" fillId="0" borderId="11" xfId="0" applyNumberFormat="1" applyBorder="1" applyAlignment="1">
      <alignment vertical="center"/>
    </xf>
    <xf numFmtId="44" fontId="0" fillId="3" borderId="0" xfId="0" applyNumberFormat="1" applyFill="1" applyAlignment="1">
      <alignment vertical="center"/>
    </xf>
    <xf numFmtId="0" fontId="0" fillId="0" borderId="0" xfId="0" applyAlignment="1">
      <alignment vertical="center"/>
    </xf>
    <xf numFmtId="8" fontId="7" fillId="0" borderId="1" xfId="0" applyNumberFormat="1" applyFont="1" applyBorder="1" applyAlignment="1">
      <alignment horizontal="center" vertical="center"/>
    </xf>
    <xf numFmtId="8" fontId="7" fillId="0" borderId="1" xfId="0" applyNumberFormat="1" applyFont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9" fontId="0" fillId="0" borderId="13" xfId="0" applyNumberFormat="1" applyBorder="1" applyAlignment="1">
      <alignment horizontal="center" vertical="center"/>
    </xf>
    <xf numFmtId="8" fontId="0" fillId="0" borderId="13" xfId="0" applyNumberFormat="1" applyBorder="1" applyAlignment="1">
      <alignment vertical="center"/>
    </xf>
    <xf numFmtId="3" fontId="7" fillId="0" borderId="13" xfId="0" applyNumberFormat="1" applyFont="1" applyBorder="1" applyAlignment="1">
      <alignment horizontal="center" vertical="center"/>
    </xf>
    <xf numFmtId="8" fontId="0" fillId="0" borderId="13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44" fontId="0" fillId="0" borderId="14" xfId="0" applyNumberFormat="1" applyBorder="1" applyAlignment="1">
      <alignment vertical="center"/>
    </xf>
    <xf numFmtId="0" fontId="0" fillId="3" borderId="0" xfId="0" applyFill="1" applyAlignment="1">
      <alignment vertical="center"/>
    </xf>
    <xf numFmtId="8" fontId="1" fillId="0" borderId="13" xfId="0" applyNumberFormat="1" applyFon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8" fontId="0" fillId="0" borderId="15" xfId="0" applyNumberFormat="1" applyBorder="1" applyAlignment="1">
      <alignment vertical="center"/>
    </xf>
    <xf numFmtId="8" fontId="0" fillId="0" borderId="15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44" fontId="0" fillId="0" borderId="30" xfId="0" applyNumberFormat="1" applyBorder="1" applyAlignment="1">
      <alignment vertical="center"/>
    </xf>
    <xf numFmtId="0" fontId="0" fillId="6" borderId="28" xfId="0" applyFill="1" applyBorder="1" applyAlignment="1">
      <alignment horizontal="center" vertical="center"/>
    </xf>
    <xf numFmtId="8" fontId="0" fillId="6" borderId="15" xfId="0" applyNumberFormat="1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8" fontId="0" fillId="6" borderId="13" xfId="0" applyNumberFormat="1" applyFill="1" applyBorder="1" applyAlignment="1">
      <alignment horizontal="center" vertical="center"/>
    </xf>
    <xf numFmtId="0" fontId="27" fillId="5" borderId="0" xfId="0" applyFont="1" applyFill="1" applyAlignment="1">
      <alignment horizontal="center" vertical="center" wrapText="1"/>
    </xf>
    <xf numFmtId="8" fontId="17" fillId="5" borderId="22" xfId="0" applyNumberFormat="1" applyFont="1" applyFill="1" applyBorder="1" applyAlignment="1">
      <alignment horizontal="center" vertical="center" wrapText="1"/>
    </xf>
    <xf numFmtId="0" fontId="17" fillId="5" borderId="23" xfId="0" applyFont="1" applyFill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8" fontId="17" fillId="5" borderId="25" xfId="0" applyNumberFormat="1" applyFont="1" applyFill="1" applyBorder="1" applyAlignment="1">
      <alignment horizontal="center" vertical="center" wrapText="1"/>
    </xf>
    <xf numFmtId="0" fontId="17" fillId="5" borderId="26" xfId="0" applyFont="1" applyFill="1" applyBorder="1" applyAlignment="1">
      <alignment horizontal="center" vertical="center" wrapText="1"/>
    </xf>
    <xf numFmtId="0" fontId="30" fillId="0" borderId="27" xfId="0" applyFont="1" applyBorder="1" applyAlignment="1">
      <alignment horizontal="center" vertical="center" wrapText="1"/>
    </xf>
    <xf numFmtId="9" fontId="25" fillId="3" borderId="0" xfId="0" applyNumberFormat="1" applyFont="1" applyFill="1" applyAlignment="1">
      <alignment horizontal="center" vertical="center" wrapText="1"/>
    </xf>
    <xf numFmtId="0" fontId="25" fillId="0" borderId="0" xfId="0" applyFont="1" applyAlignment="1">
      <alignment wrapText="1"/>
    </xf>
    <xf numFmtId="0" fontId="9" fillId="2" borderId="2" xfId="0" applyFont="1" applyFill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21" fillId="0" borderId="4" xfId="0" applyFont="1" applyBorder="1" applyAlignment="1">
      <alignment horizontal="center" wrapText="1"/>
    </xf>
    <xf numFmtId="0" fontId="8" fillId="3" borderId="0" xfId="0" applyFont="1" applyFill="1" applyAlignment="1">
      <alignment horizontal="left" wrapText="1"/>
    </xf>
    <xf numFmtId="0" fontId="0" fillId="0" borderId="0" xfId="0" applyAlignment="1">
      <alignment wrapText="1"/>
    </xf>
    <xf numFmtId="8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8" fontId="0" fillId="0" borderId="13" xfId="0" applyNumberForma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1" fillId="2" borderId="8" xfId="0" applyFont="1" applyFill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8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8" fontId="0" fillId="0" borderId="1" xfId="0" applyNumberFormat="1" applyBorder="1" applyAlignment="1">
      <alignment horizontal="center" vertical="center" textRotation="13"/>
    </xf>
    <xf numFmtId="0" fontId="0" fillId="0" borderId="13" xfId="0" applyBorder="1" applyAlignment="1">
      <alignment horizontal="center" vertical="center" textRotation="13"/>
    </xf>
    <xf numFmtId="8" fontId="0" fillId="0" borderId="1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8" fontId="0" fillId="0" borderId="13" xfId="0" applyNumberForma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" xfId="0" applyBorder="1" applyAlignment="1">
      <alignment horizontal="center" vertical="center" textRotation="13"/>
    </xf>
    <xf numFmtId="8" fontId="0" fillId="0" borderId="15" xfId="0" applyNumberFormat="1" applyBorder="1" applyAlignment="1">
      <alignment horizontal="center" vertical="center" textRotation="13"/>
    </xf>
    <xf numFmtId="8" fontId="0" fillId="0" borderId="21" xfId="0" applyNumberFormat="1" applyBorder="1" applyAlignment="1">
      <alignment horizontal="center" vertical="center" textRotation="13"/>
    </xf>
    <xf numFmtId="0" fontId="13" fillId="0" borderId="12" xfId="0" applyFon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49" fontId="13" fillId="0" borderId="13" xfId="0" applyNumberFormat="1" applyFont="1" applyBorder="1" applyAlignment="1">
      <alignment horizontal="center" vertical="center" wrapText="1"/>
    </xf>
    <xf numFmtId="49" fontId="14" fillId="0" borderId="13" xfId="0" applyNumberFormat="1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3" fillId="0" borderId="10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23" fillId="3" borderId="0" xfId="0" applyFont="1" applyFill="1" applyAlignment="1">
      <alignment horizontal="center" vertical="center" wrapText="1"/>
    </xf>
    <xf numFmtId="0" fontId="24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right" vertical="center"/>
    </xf>
    <xf numFmtId="0" fontId="0" fillId="3" borderId="0" xfId="0" applyFill="1" applyAlignment="1">
      <alignment horizontal="right" vertical="center"/>
    </xf>
    <xf numFmtId="164" fontId="15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6" xfId="0" applyFill="1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13" fillId="0" borderId="7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3" fillId="0" borderId="8" xfId="0" applyFont="1" applyBorder="1" applyAlignment="1">
      <alignment horizontal="center" vertical="center" wrapText="1"/>
    </xf>
    <xf numFmtId="165" fontId="13" fillId="0" borderId="8" xfId="0" applyNumberFormat="1" applyFont="1" applyBorder="1" applyAlignment="1">
      <alignment horizontal="center" vertical="center" wrapText="1"/>
    </xf>
    <xf numFmtId="165" fontId="13" fillId="0" borderId="9" xfId="0" applyNumberFormat="1" applyFont="1" applyBorder="1" applyAlignment="1">
      <alignment horizontal="center" vertical="center" wrapText="1"/>
    </xf>
    <xf numFmtId="8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8" fontId="0" fillId="0" borderId="13" xfId="0" applyNumberForma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8" fontId="0" fillId="6" borderId="1" xfId="0" applyNumberForma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8" fontId="0" fillId="6" borderId="32" xfId="0" applyNumberFormat="1" applyFill="1" applyBorder="1" applyAlignment="1">
      <alignment vertical="center"/>
    </xf>
    <xf numFmtId="0" fontId="0" fillId="6" borderId="33" xfId="0" applyFill="1" applyBorder="1" applyAlignment="1">
      <alignment vertical="center"/>
    </xf>
    <xf numFmtId="0" fontId="0" fillId="6" borderId="31" xfId="0" applyFill="1" applyBorder="1" applyAlignment="1">
      <alignment vertical="center"/>
    </xf>
  </cellXfs>
  <cellStyles count="2">
    <cellStyle name="Hyperlink" xfId="1" builtinId="8"/>
    <cellStyle name="Normal" xfId="0" builtinId="0"/>
  </cellStyles>
  <dxfs count="11">
    <dxf>
      <font>
        <color rgb="FFFFFF00"/>
      </font>
    </dxf>
    <dxf>
      <font>
        <b/>
        <i val="0"/>
        <color rgb="FFFF0000"/>
      </font>
    </dxf>
    <dxf>
      <font>
        <color rgb="FFFFFF00"/>
      </font>
    </dxf>
    <dxf>
      <font>
        <b/>
        <i val="0"/>
        <color rgb="FFFF0000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color rgb="FFFFFF00"/>
      </font>
    </dxf>
    <dxf>
      <font>
        <b/>
        <i val="0"/>
        <color rgb="FFFF0000"/>
      </font>
    </dxf>
    <dxf>
      <font>
        <color rgb="FFFFFF00"/>
      </font>
    </dxf>
    <dxf>
      <font>
        <b/>
        <i val="0"/>
        <color rgb="FFFF0000"/>
      </font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CCFF"/>
      <color rgb="FFFF6699"/>
      <color rgb="FF0000FF"/>
      <color rgb="FF99FF99"/>
      <color rgb="FFFF3399"/>
      <color rgb="FFFF9900"/>
      <color rgb="FF66FF66"/>
      <color rgb="FF99CCFF"/>
      <color rgb="FFFF9966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50393</xdr:colOff>
      <xdr:row>45</xdr:row>
      <xdr:rowOff>14119</xdr:rowOff>
    </xdr:from>
    <xdr:to>
      <xdr:col>2</xdr:col>
      <xdr:colOff>1421993</xdr:colOff>
      <xdr:row>49</xdr:row>
      <xdr:rowOff>302250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903F68-4492-46AD-AB44-DB14018DD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068" y="14339719"/>
          <a:ext cx="1371600" cy="1373981"/>
        </a:xfrm>
        <a:prstGeom prst="rect">
          <a:avLst/>
        </a:prstGeom>
      </xdr:spPr>
    </xdr:pic>
    <xdr:clientData/>
  </xdr:twoCellAnchor>
  <xdr:twoCellAnchor editAs="oneCell">
    <xdr:from>
      <xdr:col>0</xdr:col>
      <xdr:colOff>241272</xdr:colOff>
      <xdr:row>0</xdr:row>
      <xdr:rowOff>35719</xdr:rowOff>
    </xdr:from>
    <xdr:to>
      <xdr:col>13</xdr:col>
      <xdr:colOff>574348</xdr:colOff>
      <xdr:row>8</xdr:row>
      <xdr:rowOff>1947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229B021-3430-45FD-B3A9-4AA0D07F2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1272" y="35719"/>
          <a:ext cx="10153351" cy="181407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324572</xdr:colOff>
      <xdr:row>41</xdr:row>
      <xdr:rowOff>60043</xdr:rowOff>
    </xdr:from>
    <xdr:to>
      <xdr:col>8</xdr:col>
      <xdr:colOff>321471</xdr:colOff>
      <xdr:row>42</xdr:row>
      <xdr:rowOff>230604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66D0D69A-B04C-43AD-8778-8141196E399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/>
        <a:srcRect r="5044" b="2918"/>
        <a:stretch/>
      </xdr:blipFill>
      <xdr:spPr bwMode="auto">
        <a:xfrm>
          <a:off x="3886922" y="13433143"/>
          <a:ext cx="2511499" cy="40868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15</xdr:col>
      <xdr:colOff>464344</xdr:colOff>
      <xdr:row>10</xdr:row>
      <xdr:rowOff>190500</xdr:rowOff>
    </xdr:from>
    <xdr:to>
      <xdr:col>19</xdr:col>
      <xdr:colOff>511969</xdr:colOff>
      <xdr:row>13</xdr:row>
      <xdr:rowOff>83344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974B7E4E-57C4-C9DC-FFA8-C16EB9F62F2D}"/>
            </a:ext>
          </a:extLst>
        </xdr:cNvPr>
        <xdr:cNvSpPr/>
      </xdr:nvSpPr>
      <xdr:spPr>
        <a:xfrm>
          <a:off x="11382375" y="2678906"/>
          <a:ext cx="2476500" cy="1214438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 b="1"/>
            <a:t>Please note that HTS Turbo products</a:t>
          </a:r>
          <a:r>
            <a:rPr lang="en-US" sz="2000" b="1" baseline="0"/>
            <a:t> </a:t>
          </a:r>
          <a:r>
            <a:rPr lang="en-US" sz="2000" b="1"/>
            <a:t>are on page 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50393</xdr:colOff>
      <xdr:row>60</xdr:row>
      <xdr:rowOff>14119</xdr:rowOff>
    </xdr:from>
    <xdr:to>
      <xdr:col>2</xdr:col>
      <xdr:colOff>1421993</xdr:colOff>
      <xdr:row>65</xdr:row>
      <xdr:rowOff>159376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D625D7A-9BB0-4262-ADDC-1087EFDD6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831" y="14063494"/>
          <a:ext cx="1371600" cy="1371600"/>
        </a:xfrm>
        <a:prstGeom prst="rect">
          <a:avLst/>
        </a:prstGeom>
      </xdr:spPr>
    </xdr:pic>
    <xdr:clientData/>
  </xdr:twoCellAnchor>
  <xdr:twoCellAnchor editAs="oneCell">
    <xdr:from>
      <xdr:col>2</xdr:col>
      <xdr:colOff>773839</xdr:colOff>
      <xdr:row>0</xdr:row>
      <xdr:rowOff>47625</xdr:rowOff>
    </xdr:from>
    <xdr:to>
      <xdr:col>12</xdr:col>
      <xdr:colOff>6060</xdr:colOff>
      <xdr:row>8</xdr:row>
      <xdr:rowOff>11472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162ECDB4-60F0-43E0-8F0A-899129DC8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607277" y="47625"/>
          <a:ext cx="7638033" cy="183312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324572</xdr:colOff>
      <xdr:row>58</xdr:row>
      <xdr:rowOff>60043</xdr:rowOff>
    </xdr:from>
    <xdr:to>
      <xdr:col>8</xdr:col>
      <xdr:colOff>321471</xdr:colOff>
      <xdr:row>59</xdr:row>
      <xdr:rowOff>230604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5D9448C8-1515-4012-9074-B98A204B38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/>
        <a:srcRect r="5044" b="2918"/>
        <a:stretch/>
      </xdr:blipFill>
      <xdr:spPr bwMode="auto">
        <a:xfrm>
          <a:off x="3884541" y="13156918"/>
          <a:ext cx="2509118" cy="40868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15</xdr:col>
      <xdr:colOff>452438</xdr:colOff>
      <xdr:row>10</xdr:row>
      <xdr:rowOff>47625</xdr:rowOff>
    </xdr:from>
    <xdr:to>
      <xdr:col>20</xdr:col>
      <xdr:colOff>178594</xdr:colOff>
      <xdr:row>12</xdr:row>
      <xdr:rowOff>404813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EC6488B7-7E72-4D0D-8270-6E815D2B4003}"/>
            </a:ext>
          </a:extLst>
        </xdr:cNvPr>
        <xdr:cNvSpPr/>
      </xdr:nvSpPr>
      <xdr:spPr>
        <a:xfrm>
          <a:off x="11370469" y="2536031"/>
          <a:ext cx="2762250" cy="1214438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 b="1"/>
            <a:t>Please note that Serum</a:t>
          </a:r>
          <a:r>
            <a:rPr lang="en-US" sz="2000" b="1" baseline="0"/>
            <a:t> Specialty </a:t>
          </a:r>
          <a:r>
            <a:rPr lang="en-US" sz="2000" b="1"/>
            <a:t> products</a:t>
          </a:r>
          <a:r>
            <a:rPr lang="en-US" sz="2000" b="1" baseline="0"/>
            <a:t> </a:t>
          </a:r>
          <a:r>
            <a:rPr lang="en-US" sz="2000" b="1"/>
            <a:t>are on page 1</a:t>
          </a:r>
        </a:p>
      </xdr:txBody>
    </xdr:sp>
    <xdr:clientData/>
  </xdr:twoCellAnchor>
  <xdr:twoCellAnchor>
    <xdr:from>
      <xdr:col>4</xdr:col>
      <xdr:colOff>107156</xdr:colOff>
      <xdr:row>49</xdr:row>
      <xdr:rowOff>95250</xdr:rowOff>
    </xdr:from>
    <xdr:to>
      <xdr:col>6</xdr:col>
      <xdr:colOff>1095374</xdr:colOff>
      <xdr:row>52</xdr:row>
      <xdr:rowOff>107156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DC5277E0-22AA-3B81-D117-2816B7AC5E78}"/>
            </a:ext>
          </a:extLst>
        </xdr:cNvPr>
        <xdr:cNvSpPr/>
      </xdr:nvSpPr>
      <xdr:spPr>
        <a:xfrm rot="20595031">
          <a:off x="3059906" y="13239750"/>
          <a:ext cx="2202656" cy="726281"/>
        </a:xfrm>
        <a:prstGeom prst="roundRect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 b="1"/>
            <a:t>Coming Soon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76AB2-5778-4DC0-9CFC-19DF93998142}">
  <sheetPr>
    <pageSetUpPr fitToPage="1"/>
  </sheetPr>
  <dimension ref="A1:O55"/>
  <sheetViews>
    <sheetView zoomScale="80" zoomScaleNormal="80" zoomScaleSheetLayoutView="70" workbookViewId="0">
      <pane xSplit="3" topLeftCell="D1" activePane="topRight" state="frozen"/>
      <selection activeCell="A15" sqref="A15"/>
      <selection pane="topRight" activeCell="G3" sqref="G3"/>
    </sheetView>
  </sheetViews>
  <sheetFormatPr defaultRowHeight="15" x14ac:dyDescent="0.25"/>
  <cols>
    <col min="1" max="1" width="3.7109375" style="45" customWidth="1"/>
    <col min="2" max="2" width="8.7109375" customWidth="1"/>
    <col min="3" max="3" width="22.7109375" customWidth="1"/>
    <col min="5" max="5" width="9.140625" customWidth="1"/>
    <col min="6" max="6" width="9.140625" style="52" customWidth="1"/>
    <col min="7" max="7" width="18.85546875" customWidth="1"/>
    <col min="8" max="8" width="9.7109375" style="1" customWidth="1"/>
    <col min="9" max="9" width="10.7109375" customWidth="1"/>
    <col min="10" max="10" width="15.7109375" customWidth="1"/>
    <col min="11" max="11" width="10.7109375" customWidth="1"/>
    <col min="12" max="12" width="10.28515625" customWidth="1"/>
    <col min="13" max="13" width="8.7109375" style="2" customWidth="1"/>
    <col min="14" max="14" width="12.7109375" style="3" customWidth="1"/>
    <col min="15" max="15" width="3.7109375" customWidth="1"/>
  </cols>
  <sheetData>
    <row r="1" spans="1:15" ht="9" customHeight="1" x14ac:dyDescent="0.25">
      <c r="A1" s="44"/>
      <c r="B1" s="6"/>
      <c r="C1" s="6"/>
      <c r="D1" s="6"/>
      <c r="E1" s="6"/>
      <c r="F1" s="47"/>
      <c r="G1" s="6"/>
      <c r="H1" s="7"/>
      <c r="I1" s="6"/>
      <c r="J1" s="6"/>
      <c r="K1" s="6"/>
      <c r="L1" s="6"/>
      <c r="M1" s="4"/>
      <c r="N1" s="5"/>
      <c r="O1" s="6"/>
    </row>
    <row r="2" spans="1:15" ht="20.100000000000001" customHeight="1" x14ac:dyDescent="0.25">
      <c r="A2" s="44"/>
      <c r="B2" s="6"/>
      <c r="C2" s="6"/>
      <c r="D2" s="6"/>
      <c r="E2" s="6"/>
      <c r="F2" s="47"/>
      <c r="G2" s="6"/>
      <c r="H2" s="7"/>
      <c r="I2" s="6"/>
      <c r="J2" s="6"/>
      <c r="K2" s="6"/>
      <c r="L2" s="6"/>
      <c r="M2" s="4"/>
      <c r="N2" s="5"/>
      <c r="O2" s="6"/>
    </row>
    <row r="3" spans="1:15" ht="20.100000000000001" customHeight="1" x14ac:dyDescent="0.25">
      <c r="A3" s="44"/>
      <c r="B3" s="6"/>
      <c r="C3" s="6"/>
      <c r="D3" s="6"/>
      <c r="E3" s="6"/>
      <c r="F3" s="47"/>
      <c r="G3" s="6"/>
      <c r="H3" s="7"/>
      <c r="I3" s="6"/>
      <c r="J3" s="6"/>
      <c r="K3" s="6"/>
      <c r="L3" s="6"/>
      <c r="M3" s="4"/>
      <c r="N3" s="5"/>
      <c r="O3" s="6"/>
    </row>
    <row r="4" spans="1:15" ht="20.100000000000001" customHeight="1" x14ac:dyDescent="0.25">
      <c r="A4" s="44"/>
      <c r="B4" s="6"/>
      <c r="C4" s="6"/>
      <c r="D4" s="6"/>
      <c r="E4" s="6"/>
      <c r="F4" s="47"/>
      <c r="G4" s="6"/>
      <c r="H4" s="7"/>
      <c r="I4" s="6"/>
      <c r="J4" s="6"/>
      <c r="K4" s="6"/>
      <c r="L4" s="6"/>
      <c r="M4" s="4"/>
      <c r="N4" s="5"/>
      <c r="O4" s="6"/>
    </row>
    <row r="5" spans="1:15" ht="20.100000000000001" customHeight="1" x14ac:dyDescent="0.25">
      <c r="A5" s="44"/>
      <c r="B5" s="6"/>
      <c r="C5" s="6"/>
      <c r="D5" s="6"/>
      <c r="E5" s="6"/>
      <c r="F5" s="47"/>
      <c r="G5" s="6"/>
      <c r="H5" s="7"/>
      <c r="I5" s="6"/>
      <c r="J5" s="6"/>
      <c r="K5" s="6"/>
      <c r="L5" s="6"/>
      <c r="M5" s="4"/>
      <c r="N5" s="5"/>
      <c r="O5" s="6"/>
    </row>
    <row r="6" spans="1:15" ht="20.100000000000001" customHeight="1" x14ac:dyDescent="0.25">
      <c r="A6" s="44"/>
      <c r="B6" s="6"/>
      <c r="C6" s="6"/>
      <c r="D6" s="6"/>
      <c r="E6" s="6"/>
      <c r="F6" s="47"/>
      <c r="G6" s="6"/>
      <c r="H6" s="7"/>
      <c r="I6" s="6"/>
      <c r="J6" s="6"/>
      <c r="K6" s="6"/>
      <c r="L6" s="6"/>
      <c r="M6" s="4"/>
      <c r="N6" s="5"/>
      <c r="O6" s="6"/>
    </row>
    <row r="7" spans="1:15" ht="20.100000000000001" customHeight="1" x14ac:dyDescent="0.25">
      <c r="A7" s="44"/>
      <c r="B7" s="6"/>
      <c r="C7" s="6"/>
      <c r="D7" s="6"/>
      <c r="E7" s="6"/>
      <c r="F7" s="47"/>
      <c r="G7" s="6"/>
      <c r="H7" s="7"/>
      <c r="I7" s="6"/>
      <c r="J7" s="6"/>
      <c r="K7" s="6"/>
      <c r="L7" s="6"/>
      <c r="M7" s="4"/>
      <c r="N7" s="5"/>
      <c r="O7" s="6"/>
    </row>
    <row r="8" spans="1:15" ht="20.100000000000001" customHeight="1" x14ac:dyDescent="0.25">
      <c r="A8" s="44"/>
      <c r="B8" s="6"/>
      <c r="C8" s="6"/>
      <c r="D8" s="6"/>
      <c r="E8" s="6"/>
      <c r="F8" s="47"/>
      <c r="G8" s="6"/>
      <c r="H8" s="7"/>
      <c r="I8" s="6"/>
      <c r="J8" s="6"/>
      <c r="K8" s="6"/>
      <c r="L8" s="6"/>
      <c r="M8" s="4"/>
      <c r="N8" s="5"/>
      <c r="O8" s="6"/>
    </row>
    <row r="9" spans="1:15" ht="24" customHeight="1" x14ac:dyDescent="0.25">
      <c r="A9" s="44"/>
      <c r="B9" s="177" t="s">
        <v>120</v>
      </c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6"/>
    </row>
    <row r="10" spans="1:15" ht="24" customHeight="1" thickBot="1" x14ac:dyDescent="0.3">
      <c r="A10" s="44"/>
      <c r="B10" s="179" t="s">
        <v>41</v>
      </c>
      <c r="C10" s="180"/>
      <c r="D10" s="181">
        <f ca="1">TODAY()</f>
        <v>45401</v>
      </c>
      <c r="E10" s="182"/>
      <c r="F10" s="48"/>
      <c r="G10" s="19"/>
      <c r="H10" s="19"/>
      <c r="I10" s="19"/>
      <c r="J10" s="19"/>
      <c r="K10" s="19"/>
      <c r="L10" s="183" t="s">
        <v>159</v>
      </c>
      <c r="M10" s="184"/>
      <c r="N10" s="184"/>
      <c r="O10" s="6"/>
    </row>
    <row r="11" spans="1:15" ht="36" customHeight="1" x14ac:dyDescent="0.25">
      <c r="A11" s="44"/>
      <c r="B11" s="185" t="s">
        <v>7</v>
      </c>
      <c r="C11" s="186"/>
      <c r="D11" s="187"/>
      <c r="E11" s="187"/>
      <c r="F11" s="187"/>
      <c r="G11" s="187"/>
      <c r="H11" s="187"/>
      <c r="I11" s="187"/>
      <c r="J11" s="28" t="s">
        <v>5</v>
      </c>
      <c r="K11" s="188"/>
      <c r="L11" s="188"/>
      <c r="M11" s="188"/>
      <c r="N11" s="189"/>
      <c r="O11" s="6"/>
    </row>
    <row r="12" spans="1:15" ht="32.25" customHeight="1" x14ac:dyDescent="0.25">
      <c r="A12" s="44"/>
      <c r="B12" s="172" t="s">
        <v>3</v>
      </c>
      <c r="C12" s="173"/>
      <c r="D12" s="174"/>
      <c r="E12" s="174"/>
      <c r="F12" s="174"/>
      <c r="G12" s="174"/>
      <c r="H12" s="174"/>
      <c r="I12" s="174"/>
      <c r="J12" s="29" t="s">
        <v>8</v>
      </c>
      <c r="K12" s="174"/>
      <c r="L12" s="174"/>
      <c r="M12" s="174"/>
      <c r="N12" s="175"/>
      <c r="O12" s="6"/>
    </row>
    <row r="13" spans="1:15" ht="36.75" customHeight="1" x14ac:dyDescent="0.25">
      <c r="A13" s="44"/>
      <c r="B13" s="172" t="s">
        <v>4</v>
      </c>
      <c r="C13" s="173"/>
      <c r="D13" s="174"/>
      <c r="E13" s="174"/>
      <c r="F13" s="174"/>
      <c r="G13" s="174"/>
      <c r="H13" s="174"/>
      <c r="I13" s="174"/>
      <c r="J13" s="46" t="s">
        <v>64</v>
      </c>
      <c r="K13" s="176"/>
      <c r="L13" s="174"/>
      <c r="M13" s="174"/>
      <c r="N13" s="175"/>
      <c r="O13" s="6"/>
    </row>
    <row r="14" spans="1:15" ht="36.75" customHeight="1" thickBot="1" x14ac:dyDescent="0.3">
      <c r="A14" s="44"/>
      <c r="B14" s="164" t="s">
        <v>44</v>
      </c>
      <c r="C14" s="165"/>
      <c r="D14" s="166"/>
      <c r="E14" s="167"/>
      <c r="F14" s="61"/>
      <c r="G14" s="30" t="s">
        <v>42</v>
      </c>
      <c r="H14" s="166"/>
      <c r="I14" s="167"/>
      <c r="J14" s="30" t="s">
        <v>43</v>
      </c>
      <c r="K14" s="168"/>
      <c r="L14" s="168"/>
      <c r="M14" s="168"/>
      <c r="N14" s="169"/>
      <c r="O14" s="6"/>
    </row>
    <row r="15" spans="1:15" ht="12" customHeight="1" x14ac:dyDescent="0.25">
      <c r="A15" s="44"/>
      <c r="B15" s="66"/>
      <c r="C15" s="35"/>
      <c r="D15" s="70"/>
      <c r="E15" s="71"/>
      <c r="F15" s="72"/>
      <c r="G15" s="73"/>
      <c r="H15" s="74"/>
      <c r="I15" s="75"/>
      <c r="J15" s="73"/>
      <c r="K15" s="76"/>
      <c r="L15" s="76"/>
      <c r="M15" s="76"/>
      <c r="N15" s="76"/>
      <c r="O15" s="6"/>
    </row>
    <row r="16" spans="1:15" ht="27" thickBot="1" x14ac:dyDescent="0.45">
      <c r="A16" s="44"/>
      <c r="B16" s="34"/>
      <c r="C16" s="35"/>
      <c r="D16" s="36"/>
      <c r="E16" s="37"/>
      <c r="F16" s="139" t="s">
        <v>115</v>
      </c>
      <c r="G16" s="140"/>
      <c r="H16" s="140"/>
      <c r="I16" s="140"/>
      <c r="J16" s="140"/>
      <c r="K16" s="78"/>
      <c r="L16" s="77"/>
      <c r="M16" s="77"/>
      <c r="N16" s="77"/>
      <c r="O16" s="6"/>
    </row>
    <row r="17" spans="1:15" s="1" customFormat="1" ht="27" thickBot="1" x14ac:dyDescent="0.45">
      <c r="A17" s="44"/>
      <c r="B17" s="43" t="s">
        <v>40</v>
      </c>
      <c r="C17" s="24"/>
      <c r="D17" s="24"/>
      <c r="E17" s="31"/>
      <c r="F17" s="49"/>
      <c r="G17" s="79"/>
      <c r="H17" s="79"/>
      <c r="I17" s="79"/>
      <c r="J17" s="79"/>
      <c r="K17" s="79"/>
      <c r="L17" s="32"/>
      <c r="M17" s="31"/>
      <c r="N17" s="33"/>
      <c r="O17" s="7"/>
    </row>
    <row r="18" spans="1:15" s="1" customFormat="1" ht="30" x14ac:dyDescent="0.25">
      <c r="A18" s="44"/>
      <c r="B18" s="20" t="s">
        <v>47</v>
      </c>
      <c r="C18" s="21" t="s">
        <v>46</v>
      </c>
      <c r="D18" s="21" t="s">
        <v>1</v>
      </c>
      <c r="E18" s="21" t="s">
        <v>2</v>
      </c>
      <c r="F18" s="50" t="s">
        <v>70</v>
      </c>
      <c r="G18" s="170" t="s">
        <v>48</v>
      </c>
      <c r="H18" s="171"/>
      <c r="I18" s="22" t="s">
        <v>49</v>
      </c>
      <c r="J18" s="22" t="s">
        <v>30</v>
      </c>
      <c r="K18" s="21" t="s">
        <v>0</v>
      </c>
      <c r="L18" s="21" t="s">
        <v>11</v>
      </c>
      <c r="M18" s="42" t="s">
        <v>62</v>
      </c>
      <c r="N18" s="23" t="s">
        <v>6</v>
      </c>
      <c r="O18" s="57"/>
    </row>
    <row r="19" spans="1:15" s="108" customFormat="1" ht="18.75" customHeight="1" x14ac:dyDescent="0.25">
      <c r="A19" s="100"/>
      <c r="B19" s="101" t="s">
        <v>9</v>
      </c>
      <c r="C19" s="154" t="s">
        <v>45</v>
      </c>
      <c r="D19" s="97">
        <v>41.95</v>
      </c>
      <c r="E19" s="97">
        <v>36.950000000000003</v>
      </c>
      <c r="F19" s="102">
        <f>(E19-K19)/E19</f>
        <v>0.40730717185385662</v>
      </c>
      <c r="G19" s="152" t="s">
        <v>12</v>
      </c>
      <c r="H19" s="153"/>
      <c r="I19" s="99" t="s">
        <v>55</v>
      </c>
      <c r="J19" s="105">
        <v>36</v>
      </c>
      <c r="K19" s="103">
        <v>21.9</v>
      </c>
      <c r="L19" s="97">
        <f t="shared" ref="L19:L27" si="0">J19*K19</f>
        <v>788.4</v>
      </c>
      <c r="M19" s="105"/>
      <c r="N19" s="106" t="str">
        <f>IF(M19="","",L19*M19)</f>
        <v/>
      </c>
      <c r="O19" s="107"/>
    </row>
    <row r="20" spans="1:15" s="108" customFormat="1" ht="18.75" customHeight="1" x14ac:dyDescent="0.25">
      <c r="A20" s="100"/>
      <c r="B20" s="101" t="s">
        <v>13</v>
      </c>
      <c r="C20" s="161" t="s">
        <v>45</v>
      </c>
      <c r="D20" s="97"/>
      <c r="E20" s="99"/>
      <c r="F20" s="102"/>
      <c r="G20" s="152" t="s">
        <v>50</v>
      </c>
      <c r="H20" s="153"/>
      <c r="I20" s="99" t="s">
        <v>39</v>
      </c>
      <c r="J20" s="105">
        <v>6</v>
      </c>
      <c r="K20" s="103">
        <v>125</v>
      </c>
      <c r="L20" s="97">
        <f t="shared" si="0"/>
        <v>750</v>
      </c>
      <c r="M20" s="105"/>
      <c r="N20" s="106" t="str">
        <f t="shared" ref="N20:N27" si="1">IF(M20="","",L20*M20)</f>
        <v/>
      </c>
      <c r="O20" s="107"/>
    </row>
    <row r="21" spans="1:15" s="108" customFormat="1" ht="18.75" customHeight="1" x14ac:dyDescent="0.25">
      <c r="A21" s="100"/>
      <c r="B21" s="101" t="s">
        <v>10</v>
      </c>
      <c r="C21" s="162" t="s">
        <v>53</v>
      </c>
      <c r="D21" s="103">
        <v>139.94999999999999</v>
      </c>
      <c r="E21" s="97">
        <v>131.94999999999999</v>
      </c>
      <c r="F21" s="102">
        <f t="shared" ref="F21" si="2">(E21-K21)/E21</f>
        <v>0.56877605153467214</v>
      </c>
      <c r="G21" s="152" t="s">
        <v>59</v>
      </c>
      <c r="H21" s="153"/>
      <c r="I21" s="99" t="s">
        <v>54</v>
      </c>
      <c r="J21" s="105">
        <v>4</v>
      </c>
      <c r="K21" s="103">
        <v>56.9</v>
      </c>
      <c r="L21" s="97">
        <f t="shared" si="0"/>
        <v>227.6</v>
      </c>
      <c r="M21" s="105"/>
      <c r="N21" s="106" t="str">
        <f t="shared" si="1"/>
        <v/>
      </c>
      <c r="O21" s="107"/>
    </row>
    <row r="22" spans="1:15" s="108" customFormat="1" ht="18.75" customHeight="1" x14ac:dyDescent="0.25">
      <c r="A22" s="100"/>
      <c r="B22" s="101" t="s">
        <v>119</v>
      </c>
      <c r="C22" s="163"/>
      <c r="D22" s="103">
        <v>46.95</v>
      </c>
      <c r="E22" s="97">
        <v>39.950000000000003</v>
      </c>
      <c r="F22" s="102">
        <f>(E22-K22)/E22</f>
        <v>0.50438047559449317</v>
      </c>
      <c r="G22" s="152"/>
      <c r="H22" s="153"/>
      <c r="I22" s="99" t="s">
        <v>39</v>
      </c>
      <c r="J22" s="105">
        <v>16</v>
      </c>
      <c r="K22" s="103">
        <v>19.8</v>
      </c>
      <c r="L22" s="97">
        <f>J22*K22</f>
        <v>316.8</v>
      </c>
      <c r="M22" s="105"/>
      <c r="N22" s="106" t="str">
        <f t="shared" si="1"/>
        <v/>
      </c>
      <c r="O22" s="107"/>
    </row>
    <row r="23" spans="1:15" s="108" customFormat="1" ht="18.75" customHeight="1" x14ac:dyDescent="0.25">
      <c r="A23" s="100"/>
      <c r="B23" s="101" t="s">
        <v>27</v>
      </c>
      <c r="C23" s="97" t="s">
        <v>56</v>
      </c>
      <c r="D23" s="103">
        <v>139.94999999999999</v>
      </c>
      <c r="E23" s="97">
        <v>129.94999999999999</v>
      </c>
      <c r="F23" s="102">
        <f>(E23-K23)/E23</f>
        <v>0.58484032320123114</v>
      </c>
      <c r="G23" s="152"/>
      <c r="H23" s="153"/>
      <c r="I23" s="99" t="s">
        <v>57</v>
      </c>
      <c r="J23" s="105">
        <v>12</v>
      </c>
      <c r="K23" s="103">
        <v>53.95</v>
      </c>
      <c r="L23" s="97">
        <f>J23*K23</f>
        <v>647.40000000000009</v>
      </c>
      <c r="M23" s="105"/>
      <c r="N23" s="106" t="str">
        <f t="shared" si="1"/>
        <v/>
      </c>
      <c r="O23" s="107"/>
    </row>
    <row r="24" spans="1:15" s="108" customFormat="1" ht="18.75" customHeight="1" x14ac:dyDescent="0.25">
      <c r="A24" s="100"/>
      <c r="B24" s="101" t="s">
        <v>14</v>
      </c>
      <c r="C24" s="109" t="s">
        <v>51</v>
      </c>
      <c r="D24" s="110">
        <v>90.95</v>
      </c>
      <c r="E24" s="109">
        <v>79.95</v>
      </c>
      <c r="F24" s="102">
        <f t="shared" ref="F24:F26" si="3">(E24-K24)/E24</f>
        <v>0.40587867417135715</v>
      </c>
      <c r="G24" s="146" t="s">
        <v>52</v>
      </c>
      <c r="H24" s="147"/>
      <c r="I24" s="147"/>
      <c r="J24" s="105">
        <v>12</v>
      </c>
      <c r="K24" s="103">
        <v>47.5</v>
      </c>
      <c r="L24" s="97">
        <f t="shared" si="0"/>
        <v>570</v>
      </c>
      <c r="M24" s="105"/>
      <c r="N24" s="106" t="str">
        <f t="shared" si="1"/>
        <v/>
      </c>
      <c r="O24" s="107"/>
    </row>
    <row r="25" spans="1:15" s="108" customFormat="1" ht="18.75" customHeight="1" x14ac:dyDescent="0.25">
      <c r="A25" s="111"/>
      <c r="B25" s="101" t="s">
        <v>38</v>
      </c>
      <c r="C25" s="97" t="s">
        <v>95</v>
      </c>
      <c r="D25" s="103">
        <v>31.95</v>
      </c>
      <c r="E25" s="97">
        <v>29.95</v>
      </c>
      <c r="F25" s="102">
        <f t="shared" si="3"/>
        <v>0.54924874791318867</v>
      </c>
      <c r="G25" s="152" t="s">
        <v>58</v>
      </c>
      <c r="H25" s="153"/>
      <c r="I25" s="99" t="s">
        <v>39</v>
      </c>
      <c r="J25" s="112">
        <v>12</v>
      </c>
      <c r="K25" s="103">
        <v>13.5</v>
      </c>
      <c r="L25" s="97">
        <f t="shared" si="0"/>
        <v>162</v>
      </c>
      <c r="M25" s="105"/>
      <c r="N25" s="106" t="str">
        <f t="shared" si="1"/>
        <v/>
      </c>
      <c r="O25" s="107"/>
    </row>
    <row r="26" spans="1:15" s="108" customFormat="1" ht="18.75" customHeight="1" x14ac:dyDescent="0.25">
      <c r="A26" s="100"/>
      <c r="B26" s="101" t="s">
        <v>26</v>
      </c>
      <c r="C26" s="154" t="s">
        <v>60</v>
      </c>
      <c r="D26" s="156">
        <v>41.95</v>
      </c>
      <c r="E26" s="156">
        <v>36.950000000000003</v>
      </c>
      <c r="F26" s="102">
        <f t="shared" si="3"/>
        <v>0.46278755074424899</v>
      </c>
      <c r="G26" s="152" t="s">
        <v>61</v>
      </c>
      <c r="H26" s="153"/>
      <c r="I26" s="158" t="s">
        <v>17</v>
      </c>
      <c r="J26" s="112">
        <v>24</v>
      </c>
      <c r="K26" s="103">
        <v>19.850000000000001</v>
      </c>
      <c r="L26" s="97">
        <f t="shared" si="0"/>
        <v>476.40000000000003</v>
      </c>
      <c r="M26" s="105"/>
      <c r="N26" s="106" t="str">
        <f t="shared" si="1"/>
        <v/>
      </c>
      <c r="O26" s="107"/>
    </row>
    <row r="27" spans="1:15" s="108" customFormat="1" ht="18.75" customHeight="1" thickBot="1" x14ac:dyDescent="0.3">
      <c r="A27" s="100"/>
      <c r="B27" s="113" t="s">
        <v>117</v>
      </c>
      <c r="C27" s="155" t="s">
        <v>45</v>
      </c>
      <c r="D27" s="157"/>
      <c r="E27" s="157">
        <v>34.950000000000003</v>
      </c>
      <c r="F27" s="114">
        <f>(E26-K27)/E26</f>
        <v>0.48037889039242226</v>
      </c>
      <c r="G27" s="159" t="s">
        <v>118</v>
      </c>
      <c r="H27" s="160"/>
      <c r="I27" s="157"/>
      <c r="J27" s="116">
        <v>45</v>
      </c>
      <c r="K27" s="115">
        <v>19.2</v>
      </c>
      <c r="L27" s="117">
        <f t="shared" si="0"/>
        <v>864</v>
      </c>
      <c r="M27" s="118"/>
      <c r="N27" s="119" t="str">
        <f t="shared" si="1"/>
        <v/>
      </c>
      <c r="O27" s="107"/>
    </row>
    <row r="28" spans="1:15" ht="18.75" customHeight="1" thickBot="1" x14ac:dyDescent="0.3">
      <c r="A28" s="44"/>
      <c r="B28" s="58"/>
      <c r="C28" s="64"/>
      <c r="D28" s="65"/>
      <c r="E28" s="25"/>
      <c r="F28" s="51"/>
      <c r="G28" s="41"/>
      <c r="H28" s="6"/>
      <c r="I28" s="25"/>
      <c r="J28" s="26"/>
      <c r="K28" s="86"/>
      <c r="L28" s="87" t="s">
        <v>124</v>
      </c>
      <c r="M28" s="88">
        <f>SUM(M19:M27)</f>
        <v>0</v>
      </c>
      <c r="N28" s="59">
        <f>SUM(N19:N27)</f>
        <v>0</v>
      </c>
      <c r="O28" s="27"/>
    </row>
    <row r="29" spans="1:15" ht="18.75" customHeight="1" thickBot="1" x14ac:dyDescent="0.3">
      <c r="A29" s="44"/>
      <c r="B29" s="58"/>
      <c r="C29" s="39"/>
      <c r="D29" s="40"/>
      <c r="E29" s="25"/>
      <c r="F29" s="51"/>
      <c r="G29" s="41"/>
      <c r="H29" s="6"/>
      <c r="I29" s="25"/>
      <c r="J29" s="26"/>
      <c r="K29" s="85"/>
      <c r="L29" s="95"/>
      <c r="M29" s="96"/>
      <c r="N29" s="27"/>
      <c r="O29" s="27"/>
    </row>
    <row r="30" spans="1:15" s="1" customFormat="1" ht="21.75" thickBot="1" x14ac:dyDescent="0.4">
      <c r="A30" s="44"/>
      <c r="B30" s="43" t="s">
        <v>87</v>
      </c>
      <c r="C30" s="24"/>
      <c r="D30" s="24"/>
      <c r="E30" s="6"/>
      <c r="F30" s="6"/>
      <c r="G30" s="6"/>
      <c r="H30" s="6"/>
      <c r="I30" s="60"/>
      <c r="J30" s="31"/>
      <c r="K30" s="32"/>
      <c r="L30" s="32"/>
      <c r="M30" s="31"/>
      <c r="N30" s="33"/>
      <c r="O30" s="7"/>
    </row>
    <row r="31" spans="1:15" s="1" customFormat="1" ht="27.75" customHeight="1" x14ac:dyDescent="0.25">
      <c r="A31" s="44"/>
      <c r="B31" s="20" t="s">
        <v>47</v>
      </c>
      <c r="C31" s="21" t="s">
        <v>46</v>
      </c>
      <c r="D31" s="150" t="s">
        <v>116</v>
      </c>
      <c r="E31" s="151"/>
      <c r="F31" s="151"/>
      <c r="G31" s="151"/>
      <c r="H31" s="151"/>
      <c r="I31" s="151"/>
      <c r="J31" s="22" t="s">
        <v>30</v>
      </c>
      <c r="K31" s="21" t="s">
        <v>15</v>
      </c>
      <c r="L31" s="21" t="s">
        <v>11</v>
      </c>
      <c r="M31" s="42" t="s">
        <v>62</v>
      </c>
      <c r="N31" s="23" t="s">
        <v>6</v>
      </c>
      <c r="O31" s="7"/>
    </row>
    <row r="32" spans="1:15" s="108" customFormat="1" ht="18.75" customHeight="1" x14ac:dyDescent="0.25">
      <c r="A32" s="100"/>
      <c r="B32" s="101" t="s">
        <v>16</v>
      </c>
      <c r="C32" s="109" t="s">
        <v>33</v>
      </c>
      <c r="D32" s="146" t="s">
        <v>105</v>
      </c>
      <c r="E32" s="147"/>
      <c r="F32" s="147"/>
      <c r="G32" s="147"/>
      <c r="H32" s="147"/>
      <c r="I32" s="147"/>
      <c r="J32" s="112">
        <v>4</v>
      </c>
      <c r="K32" s="103">
        <v>53.95</v>
      </c>
      <c r="L32" s="103">
        <f>J32*K32</f>
        <v>215.8</v>
      </c>
      <c r="M32" s="105"/>
      <c r="N32" s="106" t="str">
        <f>IF(M32="","",L32*M32)</f>
        <v/>
      </c>
      <c r="O32" s="120"/>
    </row>
    <row r="33" spans="1:15" s="108" customFormat="1" ht="18.75" customHeight="1" x14ac:dyDescent="0.25">
      <c r="A33" s="100"/>
      <c r="B33" s="101" t="s">
        <v>68</v>
      </c>
      <c r="C33" s="109" t="s">
        <v>66</v>
      </c>
      <c r="D33" s="146" t="s">
        <v>106</v>
      </c>
      <c r="E33" s="147"/>
      <c r="F33" s="147"/>
      <c r="G33" s="147"/>
      <c r="H33" s="147"/>
      <c r="I33" s="147"/>
      <c r="J33" s="112">
        <v>4</v>
      </c>
      <c r="K33" s="103">
        <v>66.95</v>
      </c>
      <c r="L33" s="103">
        <f>J33*K33</f>
        <v>267.8</v>
      </c>
      <c r="M33" s="105"/>
      <c r="N33" s="106" t="str">
        <f t="shared" ref="N33:N37" si="4">IF(M33="","",L33*M33)</f>
        <v/>
      </c>
      <c r="O33" s="120"/>
    </row>
    <row r="34" spans="1:15" s="108" customFormat="1" ht="18.75" customHeight="1" x14ac:dyDescent="0.25">
      <c r="A34" s="100"/>
      <c r="B34" s="101" t="s">
        <v>69</v>
      </c>
      <c r="C34" s="109" t="s">
        <v>65</v>
      </c>
      <c r="D34" s="146" t="s">
        <v>76</v>
      </c>
      <c r="E34" s="147"/>
      <c r="F34" s="147"/>
      <c r="G34" s="147"/>
      <c r="H34" s="147"/>
      <c r="I34" s="147"/>
      <c r="J34" s="112">
        <v>4</v>
      </c>
      <c r="K34" s="103">
        <v>47.95</v>
      </c>
      <c r="L34" s="103">
        <f>J34*K34</f>
        <v>191.8</v>
      </c>
      <c r="M34" s="105"/>
      <c r="N34" s="106" t="str">
        <f t="shared" si="4"/>
        <v/>
      </c>
      <c r="O34" s="120"/>
    </row>
    <row r="35" spans="1:15" s="108" customFormat="1" ht="18.75" customHeight="1" x14ac:dyDescent="0.25">
      <c r="A35" s="100"/>
      <c r="B35" s="101" t="s">
        <v>99</v>
      </c>
      <c r="C35" s="109" t="s">
        <v>86</v>
      </c>
      <c r="D35" s="146" t="s">
        <v>88</v>
      </c>
      <c r="E35" s="147"/>
      <c r="F35" s="147"/>
      <c r="G35" s="147"/>
      <c r="H35" s="147"/>
      <c r="I35" s="147"/>
      <c r="J35" s="112">
        <v>4</v>
      </c>
      <c r="K35" s="103">
        <v>67.95</v>
      </c>
      <c r="L35" s="103">
        <f>J35*K35</f>
        <v>271.8</v>
      </c>
      <c r="M35" s="105"/>
      <c r="N35" s="106" t="str">
        <f t="shared" si="4"/>
        <v/>
      </c>
      <c r="O35" s="120"/>
    </row>
    <row r="36" spans="1:15" s="108" customFormat="1" ht="18.75" customHeight="1" x14ac:dyDescent="0.25">
      <c r="A36" s="100"/>
      <c r="B36" s="101" t="s">
        <v>83</v>
      </c>
      <c r="C36" s="109" t="s">
        <v>84</v>
      </c>
      <c r="D36" s="146" t="s">
        <v>107</v>
      </c>
      <c r="E36" s="147"/>
      <c r="F36" s="147"/>
      <c r="G36" s="147"/>
      <c r="H36" s="147"/>
      <c r="I36" s="147"/>
      <c r="J36" s="112">
        <v>4</v>
      </c>
      <c r="K36" s="103">
        <v>75.95</v>
      </c>
      <c r="L36" s="103">
        <f>J36*K36</f>
        <v>303.8</v>
      </c>
      <c r="M36" s="105"/>
      <c r="N36" s="106" t="str">
        <f t="shared" si="4"/>
        <v/>
      </c>
      <c r="O36" s="120"/>
    </row>
    <row r="37" spans="1:15" s="108" customFormat="1" ht="18.75" customHeight="1" thickBot="1" x14ac:dyDescent="0.3">
      <c r="A37" s="100"/>
      <c r="B37" s="113" t="s">
        <v>110</v>
      </c>
      <c r="C37" s="121" t="s">
        <v>101</v>
      </c>
      <c r="D37" s="148" t="s">
        <v>108</v>
      </c>
      <c r="E37" s="149"/>
      <c r="F37" s="149"/>
      <c r="G37" s="149"/>
      <c r="H37" s="149"/>
      <c r="I37" s="149"/>
      <c r="J37" s="116">
        <v>4</v>
      </c>
      <c r="K37" s="115">
        <v>84.95</v>
      </c>
      <c r="L37" s="115">
        <f t="shared" ref="L37" si="5">J37*K37</f>
        <v>339.8</v>
      </c>
      <c r="M37" s="118"/>
      <c r="N37" s="106" t="str">
        <f t="shared" si="4"/>
        <v/>
      </c>
      <c r="O37" s="120"/>
    </row>
    <row r="38" spans="1:15" ht="18.75" customHeight="1" thickBot="1" x14ac:dyDescent="0.3">
      <c r="A38" s="44"/>
      <c r="B38" s="7"/>
      <c r="C38" s="80"/>
      <c r="D38" s="81"/>
      <c r="E38" s="58"/>
      <c r="F38" s="58"/>
      <c r="G38" s="58"/>
      <c r="H38" s="58"/>
      <c r="I38" s="58"/>
      <c r="J38" s="26"/>
      <c r="K38" s="86"/>
      <c r="L38" s="87" t="s">
        <v>124</v>
      </c>
      <c r="M38" s="88">
        <f>SUM(M32:M37)</f>
        <v>0</v>
      </c>
      <c r="N38" s="59">
        <f>SUM(N32:N37)</f>
        <v>0</v>
      </c>
      <c r="O38" s="6"/>
    </row>
    <row r="39" spans="1:15" ht="18.75" customHeight="1" thickBot="1" x14ac:dyDescent="0.3">
      <c r="A39" s="44"/>
      <c r="B39" s="7"/>
      <c r="C39" s="133" t="s">
        <v>121</v>
      </c>
      <c r="D39" s="134"/>
      <c r="E39" s="134"/>
      <c r="F39" s="134"/>
      <c r="G39" s="134"/>
      <c r="H39" s="134"/>
      <c r="I39" s="135"/>
      <c r="J39" s="26"/>
      <c r="K39" s="6"/>
      <c r="L39" s="6"/>
      <c r="M39" s="4"/>
      <c r="N39" s="5"/>
      <c r="O39" s="6"/>
    </row>
    <row r="40" spans="1:15" ht="18.75" customHeight="1" thickBot="1" x14ac:dyDescent="0.3">
      <c r="A40" s="44"/>
      <c r="B40" s="6"/>
      <c r="C40" s="136" t="s">
        <v>122</v>
      </c>
      <c r="D40" s="137"/>
      <c r="E40" s="137"/>
      <c r="F40" s="137"/>
      <c r="G40" s="137"/>
      <c r="H40" s="137"/>
      <c r="I40" s="138"/>
      <c r="J40" s="69"/>
      <c r="K40" s="89"/>
      <c r="L40" s="90" t="s">
        <v>71</v>
      </c>
      <c r="M40" s="91">
        <f>M28+M38</f>
        <v>0</v>
      </c>
      <c r="N40" s="10"/>
      <c r="O40" s="6"/>
    </row>
    <row r="41" spans="1:15" ht="9" customHeight="1" thickBot="1" x14ac:dyDescent="0.3">
      <c r="A41" s="44"/>
      <c r="B41" s="6"/>
      <c r="C41" s="67"/>
      <c r="D41" s="68"/>
      <c r="E41" s="68"/>
      <c r="F41" s="68"/>
      <c r="G41" s="68"/>
      <c r="H41" s="68"/>
      <c r="I41" s="68"/>
      <c r="J41" s="69"/>
      <c r="K41" s="41"/>
      <c r="L41" s="53"/>
      <c r="M41" s="54"/>
      <c r="N41" s="6"/>
      <c r="O41" s="6"/>
    </row>
    <row r="42" spans="1:15" ht="18.75" customHeight="1" thickBot="1" x14ac:dyDescent="0.35">
      <c r="A42" s="44"/>
      <c r="B42" s="6"/>
      <c r="C42" s="62" t="s">
        <v>21</v>
      </c>
      <c r="D42" s="10"/>
      <c r="E42" s="6"/>
      <c r="F42" s="6"/>
      <c r="G42" s="18"/>
      <c r="H42" s="18"/>
      <c r="I42" s="18"/>
      <c r="J42" s="56"/>
      <c r="K42" s="141" t="s">
        <v>63</v>
      </c>
      <c r="L42" s="142"/>
      <c r="M42" s="142"/>
      <c r="N42" s="55">
        <f>IF(SUM(N19:N37)=0,0,(N28+N38))</f>
        <v>0</v>
      </c>
      <c r="O42" s="6"/>
    </row>
    <row r="43" spans="1:15" ht="18.75" customHeight="1" thickBot="1" x14ac:dyDescent="0.3">
      <c r="A43" s="44"/>
      <c r="B43" s="6"/>
      <c r="C43" s="9" t="s">
        <v>22</v>
      </c>
      <c r="D43" s="10"/>
      <c r="E43" s="10"/>
      <c r="F43" s="11"/>
      <c r="G43" s="6"/>
      <c r="H43" s="4"/>
      <c r="I43" s="5"/>
      <c r="J43" s="6"/>
      <c r="K43" s="143"/>
      <c r="L43" s="143"/>
      <c r="M43" s="63" t="str">
        <f>IF(N43&lt;&gt;"","Discount","")</f>
        <v/>
      </c>
      <c r="N43" s="5"/>
      <c r="O43" s="6"/>
    </row>
    <row r="44" spans="1:15" ht="18.75" customHeight="1" thickBot="1" x14ac:dyDescent="0.3">
      <c r="A44" s="44"/>
      <c r="B44" s="6"/>
      <c r="C44" s="9" t="s">
        <v>23</v>
      </c>
      <c r="D44" s="10"/>
      <c r="E44" s="10"/>
      <c r="F44" s="10"/>
      <c r="G44" s="6"/>
      <c r="H44" s="4"/>
      <c r="I44" s="5"/>
      <c r="J44" s="8"/>
      <c r="K44" s="141" t="s">
        <v>158</v>
      </c>
      <c r="L44" s="142"/>
      <c r="M44" s="142"/>
      <c r="N44" s="55">
        <f>N42+N43+'HTS Turbo'!N59+'HTS Turbo'!N60</f>
        <v>0</v>
      </c>
      <c r="O44" s="6"/>
    </row>
    <row r="45" spans="1:15" ht="18.75" customHeight="1" x14ac:dyDescent="0.25">
      <c r="A45" s="44"/>
      <c r="B45" s="6"/>
      <c r="C45" s="9" t="s">
        <v>29</v>
      </c>
      <c r="D45" s="10"/>
      <c r="E45" s="10"/>
      <c r="F45" s="10"/>
      <c r="G45" s="6"/>
      <c r="H45" s="4"/>
      <c r="I45" s="5"/>
      <c r="K45" s="6"/>
      <c r="L45" s="6"/>
      <c r="M45" s="4"/>
      <c r="N45" s="5"/>
      <c r="O45" s="6"/>
    </row>
    <row r="46" spans="1:15" ht="20.25" customHeight="1" x14ac:dyDescent="0.25">
      <c r="A46" s="44"/>
      <c r="B46" s="6"/>
      <c r="C46" s="6"/>
      <c r="D46" s="6"/>
      <c r="E46" s="6"/>
      <c r="F46" s="47"/>
      <c r="G46" s="6"/>
      <c r="H46" s="144" t="s">
        <v>20</v>
      </c>
      <c r="I46" s="145"/>
      <c r="J46" s="145"/>
      <c r="K46" s="145"/>
      <c r="L46" s="145"/>
      <c r="M46" s="145"/>
      <c r="N46" s="145"/>
      <c r="O46" s="6"/>
    </row>
    <row r="47" spans="1:15" ht="18" customHeight="1" x14ac:dyDescent="0.25">
      <c r="A47" s="44"/>
      <c r="B47" s="6"/>
      <c r="C47" s="6"/>
      <c r="D47" s="6"/>
      <c r="E47" s="6"/>
      <c r="F47" s="47"/>
      <c r="G47" s="6"/>
      <c r="H47" s="145"/>
      <c r="I47" s="145"/>
      <c r="J47" s="145"/>
      <c r="K47" s="145"/>
      <c r="L47" s="145"/>
      <c r="M47" s="145"/>
      <c r="N47" s="145"/>
      <c r="O47" s="6"/>
    </row>
    <row r="48" spans="1:15" ht="21" customHeight="1" x14ac:dyDescent="0.4">
      <c r="A48" s="44"/>
      <c r="B48" s="17"/>
      <c r="C48" s="6"/>
      <c r="D48" s="6"/>
      <c r="E48" s="6"/>
      <c r="F48" s="47"/>
      <c r="G48" s="6"/>
      <c r="H48" s="14" t="s">
        <v>24</v>
      </c>
      <c r="I48" s="15"/>
      <c r="J48" s="15"/>
      <c r="K48" s="15"/>
      <c r="L48" s="10"/>
      <c r="M48" s="13"/>
      <c r="N48" s="12"/>
      <c r="O48" s="6"/>
    </row>
    <row r="49" spans="1:15" ht="26.25" x14ac:dyDescent="0.4">
      <c r="A49" s="44"/>
      <c r="B49" s="6"/>
      <c r="C49" s="6"/>
      <c r="D49" s="6"/>
      <c r="E49" s="6"/>
      <c r="F49" s="47"/>
      <c r="G49" s="6"/>
      <c r="H49" s="14" t="s">
        <v>18</v>
      </c>
      <c r="I49" s="15"/>
      <c r="J49" s="6"/>
      <c r="K49" s="16" t="s">
        <v>25</v>
      </c>
      <c r="L49" s="10"/>
      <c r="M49" s="13"/>
      <c r="N49" s="5"/>
      <c r="O49" s="6"/>
    </row>
    <row r="50" spans="1:15" ht="26.25" x14ac:dyDescent="0.4">
      <c r="A50" s="44"/>
      <c r="B50" s="6"/>
      <c r="C50" s="6"/>
      <c r="D50" s="6"/>
      <c r="E50" s="6"/>
      <c r="F50" s="47"/>
      <c r="G50" s="6"/>
      <c r="H50" s="14" t="s">
        <v>19</v>
      </c>
      <c r="I50" s="15"/>
      <c r="J50" s="15"/>
      <c r="K50" s="15"/>
      <c r="L50" s="6"/>
      <c r="M50" s="4"/>
      <c r="O50" s="6"/>
    </row>
    <row r="51" spans="1:15" ht="26.25" x14ac:dyDescent="0.4">
      <c r="A51" s="44"/>
      <c r="B51" s="6"/>
      <c r="C51" s="6"/>
      <c r="D51" s="6"/>
      <c r="E51" s="6"/>
      <c r="F51" s="47"/>
      <c r="G51" s="6"/>
      <c r="H51" s="14"/>
      <c r="I51" s="15"/>
      <c r="J51" s="15"/>
      <c r="K51" s="15"/>
      <c r="L51" s="6"/>
      <c r="M51" s="4"/>
      <c r="O51" s="6"/>
    </row>
    <row r="52" spans="1:15" ht="23.25" x14ac:dyDescent="0.25">
      <c r="A52" s="44"/>
      <c r="B52" s="132" t="s">
        <v>77</v>
      </c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6"/>
    </row>
    <row r="53" spans="1:15" x14ac:dyDescent="0.25">
      <c r="A53" s="44"/>
      <c r="B53" s="6"/>
      <c r="C53" s="6"/>
      <c r="D53" s="6"/>
      <c r="E53" s="6"/>
      <c r="F53" s="47"/>
      <c r="G53" s="6"/>
      <c r="H53" s="7"/>
      <c r="I53" s="6"/>
      <c r="J53" s="6"/>
      <c r="K53" s="6"/>
      <c r="L53" s="6"/>
      <c r="M53" s="4"/>
      <c r="N53" s="5"/>
      <c r="O53" s="6"/>
    </row>
    <row r="54" spans="1:15" x14ac:dyDescent="0.25">
      <c r="A54" s="44"/>
      <c r="B54" s="6"/>
      <c r="C54" s="6"/>
      <c r="D54" s="6"/>
      <c r="E54" s="6"/>
      <c r="F54" s="47"/>
      <c r="G54" s="6"/>
      <c r="H54" s="7"/>
      <c r="I54" s="6"/>
      <c r="J54" s="6"/>
      <c r="K54" s="6"/>
      <c r="L54" s="6"/>
      <c r="M54" s="4"/>
      <c r="N54" s="5"/>
      <c r="O54" s="6"/>
    </row>
    <row r="55" spans="1:15" x14ac:dyDescent="0.25">
      <c r="A55" s="44"/>
      <c r="B55" s="6"/>
      <c r="C55" s="6"/>
      <c r="D55" s="6"/>
      <c r="E55" s="6"/>
      <c r="G55" s="6"/>
      <c r="H55" s="7"/>
      <c r="I55" s="6"/>
      <c r="J55" s="6"/>
      <c r="K55" s="6"/>
      <c r="L55" s="6"/>
      <c r="M55" s="4"/>
      <c r="N55" s="5"/>
      <c r="O55" s="6"/>
    </row>
  </sheetData>
  <mergeCells count="48">
    <mergeCell ref="B9:N9"/>
    <mergeCell ref="B10:C10"/>
    <mergeCell ref="D10:E10"/>
    <mergeCell ref="L10:N10"/>
    <mergeCell ref="B11:C11"/>
    <mergeCell ref="D11:I11"/>
    <mergeCell ref="K11:N11"/>
    <mergeCell ref="B12:C12"/>
    <mergeCell ref="D12:I12"/>
    <mergeCell ref="K12:N12"/>
    <mergeCell ref="B13:C13"/>
    <mergeCell ref="D13:I13"/>
    <mergeCell ref="K13:N13"/>
    <mergeCell ref="B14:C14"/>
    <mergeCell ref="D14:E14"/>
    <mergeCell ref="H14:I14"/>
    <mergeCell ref="K14:N14"/>
    <mergeCell ref="G18:H18"/>
    <mergeCell ref="C19:C20"/>
    <mergeCell ref="G19:H19"/>
    <mergeCell ref="G20:H20"/>
    <mergeCell ref="C21:C22"/>
    <mergeCell ref="G21:H21"/>
    <mergeCell ref="G22:H22"/>
    <mergeCell ref="G24:I24"/>
    <mergeCell ref="G25:H25"/>
    <mergeCell ref="C26:C27"/>
    <mergeCell ref="D26:D27"/>
    <mergeCell ref="E26:E27"/>
    <mergeCell ref="G26:H26"/>
    <mergeCell ref="I26:I27"/>
    <mergeCell ref="G27:H27"/>
    <mergeCell ref="B52:N52"/>
    <mergeCell ref="C39:I39"/>
    <mergeCell ref="C40:I40"/>
    <mergeCell ref="F16:J16"/>
    <mergeCell ref="K42:M42"/>
    <mergeCell ref="K43:L43"/>
    <mergeCell ref="K44:M44"/>
    <mergeCell ref="H46:N47"/>
    <mergeCell ref="D32:I32"/>
    <mergeCell ref="D33:I33"/>
    <mergeCell ref="D34:I34"/>
    <mergeCell ref="D35:I35"/>
    <mergeCell ref="D36:I36"/>
    <mergeCell ref="D37:I37"/>
    <mergeCell ref="D31:I31"/>
    <mergeCell ref="G23:H23"/>
  </mergeCells>
  <conditionalFormatting sqref="C41:I41">
    <cfRule type="cellIs" dxfId="10" priority="6" operator="greaterThanOrEqual">
      <formula>"Consider increasing your order to more than 28 cases to receive pallet shipping rates"</formula>
    </cfRule>
  </conditionalFormatting>
  <conditionalFormatting sqref="N1:N8 N17:N38 I44:I45 N48:N49 N53:N1048576">
    <cfRule type="cellIs" dxfId="9" priority="7" operator="lessThan">
      <formula>0</formula>
    </cfRule>
  </conditionalFormatting>
  <conditionalFormatting sqref="N42">
    <cfRule type="cellIs" dxfId="8" priority="5" operator="equal">
      <formula>0</formula>
    </cfRule>
  </conditionalFormatting>
  <conditionalFormatting sqref="N42:N44">
    <cfRule type="cellIs" dxfId="7" priority="4" operator="lessThan">
      <formula>0</formula>
    </cfRule>
  </conditionalFormatting>
  <conditionalFormatting sqref="N44">
    <cfRule type="cellIs" dxfId="6" priority="3" operator="equal">
      <formula>0</formula>
    </cfRule>
  </conditionalFormatting>
  <conditionalFormatting sqref="O18:O29">
    <cfRule type="cellIs" dxfId="5" priority="2" operator="lessThan">
      <formula>0</formula>
    </cfRule>
  </conditionalFormatting>
  <printOptions horizontalCentered="1" verticalCentered="1"/>
  <pageMargins left="0.02" right="0.02" top="0.2" bottom="7.0000000000000007E-2" header="0.05" footer="0.05"/>
  <pageSetup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1"/>
  <sheetViews>
    <sheetView tabSelected="1" zoomScale="80" zoomScaleNormal="80" zoomScaleSheetLayoutView="70" workbookViewId="0">
      <pane xSplit="3" topLeftCell="D1" activePane="topRight" state="frozen"/>
      <selection activeCell="A15" sqref="A15"/>
      <selection pane="topRight" activeCell="S36" sqref="S36"/>
    </sheetView>
  </sheetViews>
  <sheetFormatPr defaultRowHeight="15" x14ac:dyDescent="0.25"/>
  <cols>
    <col min="1" max="1" width="3.7109375" style="45" customWidth="1"/>
    <col min="2" max="2" width="8.7109375" customWidth="1"/>
    <col min="3" max="3" width="22.7109375" customWidth="1"/>
    <col min="5" max="5" width="9.140625" customWidth="1"/>
    <col min="6" max="6" width="9.140625" style="52" customWidth="1"/>
    <col min="7" max="7" width="18.85546875" customWidth="1"/>
    <col min="8" max="8" width="9.7109375" style="1" customWidth="1"/>
    <col min="9" max="9" width="10.7109375" customWidth="1"/>
    <col min="10" max="10" width="15.7109375" customWidth="1"/>
    <col min="11" max="11" width="10.7109375" customWidth="1"/>
    <col min="12" max="12" width="10.28515625" customWidth="1"/>
    <col min="13" max="13" width="8.7109375" style="2" customWidth="1"/>
    <col min="14" max="14" width="12.7109375" style="3" customWidth="1"/>
    <col min="15" max="15" width="3.7109375" customWidth="1"/>
  </cols>
  <sheetData>
    <row r="1" spans="1:15" ht="9" customHeight="1" x14ac:dyDescent="0.25">
      <c r="A1" s="44"/>
      <c r="B1" s="6"/>
      <c r="C1" s="6"/>
      <c r="D1" s="6"/>
      <c r="E1" s="6"/>
      <c r="F1" s="47"/>
      <c r="G1" s="6"/>
      <c r="H1" s="7"/>
      <c r="I1" s="6"/>
      <c r="J1" s="6"/>
      <c r="K1" s="6"/>
      <c r="L1" s="6"/>
      <c r="M1" s="4"/>
      <c r="N1" s="5"/>
      <c r="O1" s="6"/>
    </row>
    <row r="2" spans="1:15" ht="20.100000000000001" customHeight="1" x14ac:dyDescent="0.25">
      <c r="A2" s="44"/>
      <c r="B2" s="6"/>
      <c r="C2" s="6"/>
      <c r="D2" s="6"/>
      <c r="E2" s="6"/>
      <c r="F2" s="47"/>
      <c r="G2" s="6"/>
      <c r="H2" s="7"/>
      <c r="I2" s="6"/>
      <c r="J2" s="6"/>
      <c r="K2" s="6"/>
      <c r="L2" s="6"/>
      <c r="M2" s="4"/>
      <c r="N2" s="5"/>
      <c r="O2" s="6"/>
    </row>
    <row r="3" spans="1:15" ht="20.100000000000001" customHeight="1" x14ac:dyDescent="0.25">
      <c r="A3" s="44"/>
      <c r="B3" s="6"/>
      <c r="C3" s="6"/>
      <c r="D3" s="6"/>
      <c r="E3" s="6"/>
      <c r="F3" s="47"/>
      <c r="G3" s="6"/>
      <c r="H3" s="7"/>
      <c r="I3" s="6"/>
      <c r="J3" s="6"/>
      <c r="K3" s="6"/>
      <c r="L3" s="6"/>
      <c r="M3" s="4"/>
      <c r="N3" s="5"/>
      <c r="O3" s="6"/>
    </row>
    <row r="4" spans="1:15" ht="20.100000000000001" customHeight="1" x14ac:dyDescent="0.25">
      <c r="A4" s="44"/>
      <c r="B4" s="6"/>
      <c r="C4" s="6"/>
      <c r="D4" s="6"/>
      <c r="E4" s="6"/>
      <c r="F4" s="47"/>
      <c r="G4" s="6"/>
      <c r="H4" s="7"/>
      <c r="I4" s="6"/>
      <c r="J4" s="6"/>
      <c r="K4" s="6"/>
      <c r="L4" s="6"/>
      <c r="M4" s="4"/>
      <c r="N4" s="5"/>
      <c r="O4" s="6"/>
    </row>
    <row r="5" spans="1:15" ht="20.100000000000001" customHeight="1" x14ac:dyDescent="0.25">
      <c r="A5" s="44"/>
      <c r="B5" s="6"/>
      <c r="C5" s="6"/>
      <c r="D5" s="6"/>
      <c r="E5" s="6"/>
      <c r="F5" s="47"/>
      <c r="G5" s="6"/>
      <c r="H5" s="7"/>
      <c r="I5" s="6"/>
      <c r="J5" s="6"/>
      <c r="K5" s="6"/>
      <c r="L5" s="6"/>
      <c r="M5" s="4"/>
      <c r="N5" s="5"/>
      <c r="O5" s="6"/>
    </row>
    <row r="6" spans="1:15" ht="20.100000000000001" customHeight="1" x14ac:dyDescent="0.25">
      <c r="A6" s="44"/>
      <c r="B6" s="6"/>
      <c r="C6" s="6"/>
      <c r="D6" s="6"/>
      <c r="E6" s="6"/>
      <c r="F6" s="47"/>
      <c r="G6" s="6"/>
      <c r="H6" s="7"/>
      <c r="I6" s="6"/>
      <c r="J6" s="6"/>
      <c r="K6" s="6"/>
      <c r="L6" s="6"/>
      <c r="M6" s="4"/>
      <c r="N6" s="5"/>
      <c r="O6" s="6"/>
    </row>
    <row r="7" spans="1:15" ht="20.100000000000001" customHeight="1" x14ac:dyDescent="0.25">
      <c r="A7" s="44"/>
      <c r="B7" s="6"/>
      <c r="C7" s="6"/>
      <c r="D7" s="6"/>
      <c r="E7" s="6"/>
      <c r="F7" s="47"/>
      <c r="G7" s="6"/>
      <c r="H7" s="7"/>
      <c r="I7" s="6"/>
      <c r="J7" s="6"/>
      <c r="K7" s="6"/>
      <c r="L7" s="6"/>
      <c r="M7" s="4"/>
      <c r="N7" s="5"/>
      <c r="O7" s="6"/>
    </row>
    <row r="8" spans="1:15" ht="20.100000000000001" customHeight="1" x14ac:dyDescent="0.25">
      <c r="A8" s="44"/>
      <c r="B8" s="6"/>
      <c r="C8" s="6"/>
      <c r="D8" s="6"/>
      <c r="E8" s="6"/>
      <c r="F8" s="47"/>
      <c r="G8" s="6"/>
      <c r="H8" s="7"/>
      <c r="I8" s="6"/>
      <c r="J8" s="6"/>
      <c r="K8" s="6"/>
      <c r="L8" s="6"/>
      <c r="M8" s="4"/>
      <c r="N8" s="5"/>
      <c r="O8" s="6"/>
    </row>
    <row r="9" spans="1:15" ht="24" customHeight="1" x14ac:dyDescent="0.25">
      <c r="A9" s="44"/>
      <c r="B9" s="177" t="s">
        <v>120</v>
      </c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6"/>
    </row>
    <row r="10" spans="1:15" ht="24" customHeight="1" thickBot="1" x14ac:dyDescent="0.3">
      <c r="A10" s="44"/>
      <c r="B10" s="179" t="s">
        <v>41</v>
      </c>
      <c r="C10" s="180"/>
      <c r="D10" s="181">
        <f ca="1">TODAY()</f>
        <v>45401</v>
      </c>
      <c r="E10" s="182"/>
      <c r="F10" s="48"/>
      <c r="G10" s="19"/>
      <c r="H10" s="19"/>
      <c r="I10" s="19"/>
      <c r="J10" s="19"/>
      <c r="K10" s="19"/>
      <c r="L10" s="183" t="s">
        <v>178</v>
      </c>
      <c r="M10" s="184"/>
      <c r="N10" s="184"/>
      <c r="O10" s="6"/>
    </row>
    <row r="11" spans="1:15" ht="36" customHeight="1" x14ac:dyDescent="0.25">
      <c r="A11" s="44"/>
      <c r="B11" s="185" t="s">
        <v>7</v>
      </c>
      <c r="C11" s="186"/>
      <c r="D11" s="187"/>
      <c r="E11" s="187"/>
      <c r="F11" s="187"/>
      <c r="G11" s="187"/>
      <c r="H11" s="187"/>
      <c r="I11" s="187"/>
      <c r="J11" s="28" t="s">
        <v>5</v>
      </c>
      <c r="K11" s="188"/>
      <c r="L11" s="188"/>
      <c r="M11" s="188"/>
      <c r="N11" s="189"/>
      <c r="O11" s="6"/>
    </row>
    <row r="12" spans="1:15" ht="32.25" customHeight="1" x14ac:dyDescent="0.25">
      <c r="A12" s="44"/>
      <c r="B12" s="172" t="s">
        <v>3</v>
      </c>
      <c r="C12" s="173"/>
      <c r="D12" s="174"/>
      <c r="E12" s="174"/>
      <c r="F12" s="174"/>
      <c r="G12" s="174"/>
      <c r="H12" s="174"/>
      <c r="I12" s="174"/>
      <c r="J12" s="29" t="s">
        <v>8</v>
      </c>
      <c r="K12" s="174"/>
      <c r="L12" s="174"/>
      <c r="M12" s="174"/>
      <c r="N12" s="175"/>
      <c r="O12" s="6"/>
    </row>
    <row r="13" spans="1:15" ht="36.75" customHeight="1" x14ac:dyDescent="0.25">
      <c r="A13" s="44"/>
      <c r="B13" s="172" t="s">
        <v>4</v>
      </c>
      <c r="C13" s="173"/>
      <c r="D13" s="174"/>
      <c r="E13" s="174"/>
      <c r="F13" s="174"/>
      <c r="G13" s="174"/>
      <c r="H13" s="174"/>
      <c r="I13" s="174"/>
      <c r="J13" s="46" t="s">
        <v>64</v>
      </c>
      <c r="K13" s="176"/>
      <c r="L13" s="174"/>
      <c r="M13" s="174"/>
      <c r="N13" s="175"/>
      <c r="O13" s="6"/>
    </row>
    <row r="14" spans="1:15" ht="36.75" customHeight="1" thickBot="1" x14ac:dyDescent="0.3">
      <c r="A14" s="44"/>
      <c r="B14" s="164" t="s">
        <v>44</v>
      </c>
      <c r="C14" s="165"/>
      <c r="D14" s="166"/>
      <c r="E14" s="167"/>
      <c r="F14" s="61"/>
      <c r="G14" s="30" t="s">
        <v>42</v>
      </c>
      <c r="H14" s="166"/>
      <c r="I14" s="167"/>
      <c r="J14" s="30" t="s">
        <v>43</v>
      </c>
      <c r="K14" s="168"/>
      <c r="L14" s="168"/>
      <c r="M14" s="168"/>
      <c r="N14" s="169"/>
      <c r="O14" s="6"/>
    </row>
    <row r="15" spans="1:15" ht="12" customHeight="1" x14ac:dyDescent="0.25">
      <c r="A15" s="44"/>
      <c r="B15" s="66"/>
      <c r="C15" s="35"/>
      <c r="D15" s="70"/>
      <c r="E15" s="71"/>
      <c r="F15" s="72"/>
      <c r="G15" s="73"/>
      <c r="H15" s="74"/>
      <c r="I15" s="75"/>
      <c r="J15" s="73"/>
      <c r="K15" s="76"/>
      <c r="L15" s="76"/>
      <c r="M15" s="76"/>
      <c r="N15" s="76"/>
      <c r="O15" s="6"/>
    </row>
    <row r="16" spans="1:15" ht="27" thickBot="1" x14ac:dyDescent="0.45">
      <c r="A16" s="44"/>
      <c r="B16" s="34"/>
      <c r="C16" s="35"/>
      <c r="D16" s="36"/>
      <c r="E16" s="37"/>
      <c r="F16" s="139" t="s">
        <v>115</v>
      </c>
      <c r="G16" s="140"/>
      <c r="H16" s="140"/>
      <c r="I16" s="140"/>
      <c r="J16" s="140"/>
      <c r="K16" s="78"/>
      <c r="L16" s="77"/>
      <c r="M16" s="77"/>
      <c r="N16" s="77"/>
      <c r="O16" s="6"/>
    </row>
    <row r="17" spans="1:15" s="1" customFormat="1" ht="21.75" thickBot="1" x14ac:dyDescent="0.4">
      <c r="A17" s="44"/>
      <c r="B17" s="43" t="s">
        <v>72</v>
      </c>
      <c r="C17" s="24"/>
      <c r="D17" s="24"/>
      <c r="E17" s="31"/>
      <c r="F17" s="49"/>
      <c r="G17" s="192"/>
      <c r="H17" s="193"/>
      <c r="I17" s="193"/>
      <c r="J17" s="31"/>
      <c r="K17" s="32"/>
      <c r="L17" s="32"/>
      <c r="M17" s="31"/>
      <c r="N17" s="33"/>
      <c r="O17" s="7"/>
    </row>
    <row r="18" spans="1:15" s="1" customFormat="1" ht="28.5" customHeight="1" x14ac:dyDescent="0.25">
      <c r="A18" s="44"/>
      <c r="B18" s="20" t="s">
        <v>47</v>
      </c>
      <c r="C18" s="21" t="s">
        <v>46</v>
      </c>
      <c r="D18" s="194" t="s">
        <v>48</v>
      </c>
      <c r="E18" s="195"/>
      <c r="F18" s="195"/>
      <c r="G18" s="195"/>
      <c r="H18" s="196"/>
      <c r="I18" s="22" t="s">
        <v>49</v>
      </c>
      <c r="J18" s="22" t="s">
        <v>30</v>
      </c>
      <c r="K18" s="21" t="s">
        <v>0</v>
      </c>
      <c r="L18" s="21" t="s">
        <v>11</v>
      </c>
      <c r="M18" s="42" t="s">
        <v>62</v>
      </c>
      <c r="N18" s="23" t="s">
        <v>6</v>
      </c>
      <c r="O18" s="57"/>
    </row>
    <row r="19" spans="1:15" s="108" customFormat="1" ht="18.75" customHeight="1" x14ac:dyDescent="0.25">
      <c r="A19" s="100"/>
      <c r="B19" s="101" t="s">
        <v>28</v>
      </c>
      <c r="C19" s="97" t="s">
        <v>103</v>
      </c>
      <c r="D19" s="152" t="s">
        <v>78</v>
      </c>
      <c r="E19" s="153"/>
      <c r="F19" s="153"/>
      <c r="G19" s="153"/>
      <c r="H19" s="153"/>
      <c r="I19" s="99" t="s">
        <v>32</v>
      </c>
      <c r="J19" s="105">
        <v>12</v>
      </c>
      <c r="K19" s="103">
        <v>15</v>
      </c>
      <c r="L19" s="97">
        <f>J19*K19</f>
        <v>180</v>
      </c>
      <c r="M19" s="105"/>
      <c r="N19" s="106" t="str">
        <f>IF(M19="","",L19*M19)</f>
        <v/>
      </c>
      <c r="O19" s="107"/>
    </row>
    <row r="20" spans="1:15" s="108" customFormat="1" ht="18.75" customHeight="1" x14ac:dyDescent="0.25">
      <c r="A20" s="100"/>
      <c r="B20" s="101" t="s">
        <v>109</v>
      </c>
      <c r="C20" s="97" t="s">
        <v>104</v>
      </c>
      <c r="D20" s="152" t="s">
        <v>78</v>
      </c>
      <c r="E20" s="153"/>
      <c r="F20" s="153"/>
      <c r="G20" s="153"/>
      <c r="H20" s="153"/>
      <c r="I20" s="99" t="s">
        <v>102</v>
      </c>
      <c r="J20" s="105">
        <v>8</v>
      </c>
      <c r="K20" s="103">
        <v>35</v>
      </c>
      <c r="L20" s="97">
        <f>J20*K20</f>
        <v>280</v>
      </c>
      <c r="M20" s="105"/>
      <c r="N20" s="106" t="str">
        <f>IF(M20="","",L20*M20)</f>
        <v/>
      </c>
      <c r="O20" s="107"/>
    </row>
    <row r="21" spans="1:15" s="108" customFormat="1" ht="18.75" customHeight="1" x14ac:dyDescent="0.25">
      <c r="A21" s="100"/>
      <c r="B21" s="101" t="s">
        <v>37</v>
      </c>
      <c r="C21" s="97" t="s">
        <v>35</v>
      </c>
      <c r="D21" s="152" t="s">
        <v>79</v>
      </c>
      <c r="E21" s="153"/>
      <c r="F21" s="153"/>
      <c r="G21" s="153"/>
      <c r="H21" s="153"/>
      <c r="I21" s="99" t="s">
        <v>32</v>
      </c>
      <c r="J21" s="105">
        <v>12</v>
      </c>
      <c r="K21" s="103">
        <v>4.49</v>
      </c>
      <c r="L21" s="97">
        <f t="shared" ref="L21:L22" si="0">J21*K21</f>
        <v>53.88</v>
      </c>
      <c r="M21" s="105"/>
      <c r="N21" s="106" t="str">
        <f t="shared" ref="N21:N28" si="1">IF(M21="","",L21*M21)</f>
        <v/>
      </c>
      <c r="O21" s="107"/>
    </row>
    <row r="22" spans="1:15" s="108" customFormat="1" ht="18.75" customHeight="1" x14ac:dyDescent="0.25">
      <c r="A22" s="100"/>
      <c r="B22" s="101" t="s">
        <v>36</v>
      </c>
      <c r="C22" s="97" t="s">
        <v>34</v>
      </c>
      <c r="D22" s="152" t="s">
        <v>80</v>
      </c>
      <c r="E22" s="153"/>
      <c r="F22" s="153"/>
      <c r="G22" s="153"/>
      <c r="H22" s="153"/>
      <c r="I22" s="99" t="s">
        <v>31</v>
      </c>
      <c r="J22" s="105">
        <v>12</v>
      </c>
      <c r="K22" s="103">
        <v>4.3499999999999996</v>
      </c>
      <c r="L22" s="97">
        <f t="shared" si="0"/>
        <v>52.199999999999996</v>
      </c>
      <c r="M22" s="105"/>
      <c r="N22" s="106" t="str">
        <f t="shared" si="1"/>
        <v/>
      </c>
      <c r="O22" s="107"/>
    </row>
    <row r="23" spans="1:15" s="108" customFormat="1" ht="18.75" customHeight="1" x14ac:dyDescent="0.25">
      <c r="A23" s="100"/>
      <c r="B23" s="101" t="s">
        <v>67</v>
      </c>
      <c r="C23" s="97" t="s">
        <v>114</v>
      </c>
      <c r="D23" s="152" t="s">
        <v>81</v>
      </c>
      <c r="E23" s="153"/>
      <c r="F23" s="153"/>
      <c r="G23" s="153"/>
      <c r="H23" s="153"/>
      <c r="I23" s="99" t="s">
        <v>31</v>
      </c>
      <c r="J23" s="105">
        <v>12</v>
      </c>
      <c r="K23" s="103">
        <v>9.74</v>
      </c>
      <c r="L23" s="97">
        <f>J23*K23</f>
        <v>116.88</v>
      </c>
      <c r="M23" s="105"/>
      <c r="N23" s="106" t="str">
        <f t="shared" si="1"/>
        <v/>
      </c>
      <c r="O23" s="107"/>
    </row>
    <row r="24" spans="1:15" s="108" customFormat="1" ht="18.75" customHeight="1" x14ac:dyDescent="0.25">
      <c r="A24" s="100"/>
      <c r="B24" s="101" t="s">
        <v>111</v>
      </c>
      <c r="C24" s="97" t="s">
        <v>113</v>
      </c>
      <c r="D24" s="103" t="s">
        <v>81</v>
      </c>
      <c r="E24" s="104"/>
      <c r="F24" s="104"/>
      <c r="G24" s="104"/>
      <c r="H24" s="104"/>
      <c r="I24" s="99" t="s">
        <v>112</v>
      </c>
      <c r="J24" s="105">
        <v>8</v>
      </c>
      <c r="K24" s="103">
        <v>32</v>
      </c>
      <c r="L24" s="97">
        <v>256</v>
      </c>
      <c r="M24" s="122"/>
      <c r="N24" s="106" t="str">
        <f t="shared" si="1"/>
        <v/>
      </c>
      <c r="O24" s="107"/>
    </row>
    <row r="25" spans="1:15" s="108" customFormat="1" ht="18.75" customHeight="1" x14ac:dyDescent="0.25">
      <c r="A25" s="100"/>
      <c r="B25" s="101" t="s">
        <v>73</v>
      </c>
      <c r="C25" s="97" t="s">
        <v>74</v>
      </c>
      <c r="D25" s="152" t="s">
        <v>82</v>
      </c>
      <c r="E25" s="153"/>
      <c r="F25" s="153"/>
      <c r="G25" s="153"/>
      <c r="H25" s="153"/>
      <c r="I25" s="99" t="s">
        <v>75</v>
      </c>
      <c r="J25" s="105">
        <v>12</v>
      </c>
      <c r="K25" s="103">
        <v>5</v>
      </c>
      <c r="L25" s="97">
        <f t="shared" ref="L25:L28" si="2">J25*K25</f>
        <v>60</v>
      </c>
      <c r="M25" s="122"/>
      <c r="N25" s="106" t="str">
        <f t="shared" si="1"/>
        <v/>
      </c>
      <c r="O25" s="107"/>
    </row>
    <row r="26" spans="1:15" s="108" customFormat="1" ht="18.75" customHeight="1" x14ac:dyDescent="0.25">
      <c r="A26" s="100"/>
      <c r="B26" s="101" t="s">
        <v>96</v>
      </c>
      <c r="C26" s="97" t="s">
        <v>89</v>
      </c>
      <c r="D26" s="152" t="s">
        <v>90</v>
      </c>
      <c r="E26" s="153"/>
      <c r="F26" s="153"/>
      <c r="G26" s="153"/>
      <c r="H26" s="153"/>
      <c r="I26" s="99" t="s">
        <v>31</v>
      </c>
      <c r="J26" s="105">
        <v>12</v>
      </c>
      <c r="K26" s="103">
        <v>18.690000000000001</v>
      </c>
      <c r="L26" s="97">
        <f t="shared" si="2"/>
        <v>224.28000000000003</v>
      </c>
      <c r="M26" s="105"/>
      <c r="N26" s="106" t="str">
        <f>IF(M26="","",L26*M26)</f>
        <v/>
      </c>
      <c r="O26" s="107"/>
    </row>
    <row r="27" spans="1:15" s="108" customFormat="1" ht="18.75" customHeight="1" x14ac:dyDescent="0.25">
      <c r="A27" s="100"/>
      <c r="B27" s="101" t="s">
        <v>97</v>
      </c>
      <c r="C27" s="97" t="s">
        <v>91</v>
      </c>
      <c r="D27" s="152" t="s">
        <v>92</v>
      </c>
      <c r="E27" s="153"/>
      <c r="F27" s="153"/>
      <c r="G27" s="153"/>
      <c r="H27" s="153"/>
      <c r="I27" s="99" t="s">
        <v>100</v>
      </c>
      <c r="J27" s="105">
        <v>18</v>
      </c>
      <c r="K27" s="103">
        <v>3.54</v>
      </c>
      <c r="L27" s="97">
        <f t="shared" si="2"/>
        <v>63.72</v>
      </c>
      <c r="M27" s="105"/>
      <c r="N27" s="106" t="str">
        <f>IF(M27="","",L27*M27)</f>
        <v/>
      </c>
      <c r="O27" s="107"/>
    </row>
    <row r="28" spans="1:15" s="108" customFormat="1" ht="18.75" customHeight="1" thickBot="1" x14ac:dyDescent="0.3">
      <c r="A28" s="100"/>
      <c r="B28" s="113" t="s">
        <v>98</v>
      </c>
      <c r="C28" s="117" t="s">
        <v>93</v>
      </c>
      <c r="D28" s="159" t="s">
        <v>85</v>
      </c>
      <c r="E28" s="160"/>
      <c r="F28" s="160"/>
      <c r="G28" s="160"/>
      <c r="H28" s="160"/>
      <c r="I28" s="98" t="s">
        <v>94</v>
      </c>
      <c r="J28" s="118">
        <v>12</v>
      </c>
      <c r="K28" s="115">
        <v>4.54</v>
      </c>
      <c r="L28" s="117">
        <f t="shared" si="2"/>
        <v>54.480000000000004</v>
      </c>
      <c r="M28" s="118"/>
      <c r="N28" s="119" t="str">
        <f t="shared" si="1"/>
        <v/>
      </c>
      <c r="O28" s="107"/>
    </row>
    <row r="29" spans="1:15" ht="16.5" thickBot="1" x14ac:dyDescent="0.3">
      <c r="A29" s="44"/>
      <c r="B29" s="92"/>
      <c r="C29" s="64"/>
      <c r="D29" s="65"/>
      <c r="E29" s="6"/>
      <c r="F29" s="6"/>
      <c r="G29" s="6"/>
      <c r="H29" s="6"/>
      <c r="I29" s="25"/>
      <c r="J29" s="26"/>
      <c r="K29" s="86"/>
      <c r="L29" s="87" t="s">
        <v>124</v>
      </c>
      <c r="M29" s="88">
        <f>SUM(M19:M28)</f>
        <v>0</v>
      </c>
      <c r="N29" s="59">
        <f>SUM(N19:N28)</f>
        <v>0</v>
      </c>
      <c r="O29" s="6"/>
    </row>
    <row r="30" spans="1:15" ht="16.5" thickBot="1" x14ac:dyDescent="0.3">
      <c r="A30" s="44"/>
      <c r="B30" s="38"/>
      <c r="C30" s="39"/>
      <c r="D30" s="40"/>
      <c r="E30" s="6"/>
      <c r="F30" s="6"/>
      <c r="G30" s="6"/>
      <c r="H30" s="6"/>
      <c r="I30" s="25"/>
      <c r="J30" s="26"/>
      <c r="K30" s="83"/>
      <c r="L30" s="93"/>
      <c r="M30" s="94"/>
      <c r="N30" s="84"/>
      <c r="O30" s="6"/>
    </row>
    <row r="31" spans="1:15" s="1" customFormat="1" ht="21.75" thickBot="1" x14ac:dyDescent="0.4">
      <c r="A31" s="44"/>
      <c r="B31" s="43" t="s">
        <v>123</v>
      </c>
      <c r="C31" s="24"/>
      <c r="D31" s="24"/>
      <c r="E31" s="31"/>
      <c r="F31" s="49"/>
      <c r="G31" s="192"/>
      <c r="H31" s="193"/>
      <c r="I31" s="193"/>
      <c r="J31" s="31"/>
      <c r="K31" s="32"/>
      <c r="L31" s="32"/>
      <c r="M31" s="31"/>
      <c r="N31" s="33"/>
      <c r="O31" s="7"/>
    </row>
    <row r="32" spans="1:15" s="1" customFormat="1" ht="28.5" customHeight="1" x14ac:dyDescent="0.25">
      <c r="A32" s="44"/>
      <c r="B32" s="20" t="s">
        <v>47</v>
      </c>
      <c r="C32" s="170" t="s">
        <v>46</v>
      </c>
      <c r="D32" s="171"/>
      <c r="E32" s="170" t="s">
        <v>48</v>
      </c>
      <c r="F32" s="170"/>
      <c r="G32" s="170"/>
      <c r="H32" s="170"/>
      <c r="I32" s="170"/>
      <c r="J32" s="22" t="s">
        <v>30</v>
      </c>
      <c r="K32" s="21" t="s">
        <v>125</v>
      </c>
      <c r="L32" s="21" t="s">
        <v>11</v>
      </c>
      <c r="M32" s="42" t="s">
        <v>62</v>
      </c>
      <c r="N32" s="23" t="s">
        <v>6</v>
      </c>
      <c r="O32" s="57"/>
    </row>
    <row r="33" spans="1:15" s="108" customFormat="1" ht="21" customHeight="1" x14ac:dyDescent="0.25">
      <c r="A33" s="100"/>
      <c r="B33" s="101" t="s">
        <v>127</v>
      </c>
      <c r="C33" s="190" t="s">
        <v>132</v>
      </c>
      <c r="D33" s="191"/>
      <c r="E33" s="147" t="s">
        <v>134</v>
      </c>
      <c r="F33" s="147"/>
      <c r="G33" s="147"/>
      <c r="H33" s="147"/>
      <c r="I33" s="147"/>
      <c r="J33" s="105">
        <v>24</v>
      </c>
      <c r="K33" s="103">
        <v>19.95</v>
      </c>
      <c r="L33" s="97">
        <f>J33*K33</f>
        <v>478.79999999999995</v>
      </c>
      <c r="M33" s="105"/>
      <c r="N33" s="106" t="str">
        <f>IF(M33="","",L33*M33)</f>
        <v/>
      </c>
      <c r="O33" s="107"/>
    </row>
    <row r="34" spans="1:15" s="108" customFormat="1" ht="21" customHeight="1" x14ac:dyDescent="0.25">
      <c r="A34" s="100"/>
      <c r="B34" s="101" t="s">
        <v>128</v>
      </c>
      <c r="C34" s="190" t="s">
        <v>132</v>
      </c>
      <c r="D34" s="191"/>
      <c r="E34" s="147" t="s">
        <v>136</v>
      </c>
      <c r="F34" s="147"/>
      <c r="G34" s="147"/>
      <c r="H34" s="147"/>
      <c r="I34" s="147"/>
      <c r="J34" s="105">
        <v>24</v>
      </c>
      <c r="K34" s="103">
        <v>19.95</v>
      </c>
      <c r="L34" s="97">
        <f t="shared" ref="L34:L38" si="3">J34*K34</f>
        <v>478.79999999999995</v>
      </c>
      <c r="M34" s="105"/>
      <c r="N34" s="106" t="str">
        <f t="shared" ref="N34:N38" si="4">IF(M34="","",L34*M34)</f>
        <v/>
      </c>
      <c r="O34" s="107"/>
    </row>
    <row r="35" spans="1:15" s="108" customFormat="1" ht="21" customHeight="1" x14ac:dyDescent="0.25">
      <c r="A35" s="100"/>
      <c r="B35" s="101" t="s">
        <v>129</v>
      </c>
      <c r="C35" s="190" t="s">
        <v>133</v>
      </c>
      <c r="D35" s="191"/>
      <c r="E35" s="147" t="s">
        <v>138</v>
      </c>
      <c r="F35" s="147"/>
      <c r="G35" s="147"/>
      <c r="H35" s="147"/>
      <c r="I35" s="147"/>
      <c r="J35" s="105">
        <v>24</v>
      </c>
      <c r="K35" s="103">
        <v>19.95</v>
      </c>
      <c r="L35" s="97">
        <f t="shared" si="3"/>
        <v>478.79999999999995</v>
      </c>
      <c r="M35" s="105"/>
      <c r="N35" s="106" t="str">
        <f t="shared" si="4"/>
        <v/>
      </c>
      <c r="O35" s="107"/>
    </row>
    <row r="36" spans="1:15" s="108" customFormat="1" ht="21" customHeight="1" x14ac:dyDescent="0.25">
      <c r="A36" s="100"/>
      <c r="B36" s="101" t="s">
        <v>130</v>
      </c>
      <c r="C36" s="190" t="s">
        <v>133</v>
      </c>
      <c r="D36" s="191"/>
      <c r="E36" s="147" t="s">
        <v>139</v>
      </c>
      <c r="F36" s="147"/>
      <c r="G36" s="147"/>
      <c r="H36" s="147"/>
      <c r="I36" s="147"/>
      <c r="J36" s="105">
        <v>24</v>
      </c>
      <c r="K36" s="103">
        <v>19.95</v>
      </c>
      <c r="L36" s="97">
        <f t="shared" si="3"/>
        <v>478.79999999999995</v>
      </c>
      <c r="M36" s="105"/>
      <c r="N36" s="106" t="str">
        <f t="shared" si="4"/>
        <v/>
      </c>
      <c r="O36" s="107"/>
    </row>
    <row r="37" spans="1:15" s="108" customFormat="1" ht="21" customHeight="1" x14ac:dyDescent="0.25">
      <c r="A37" s="100"/>
      <c r="B37" s="123" t="s">
        <v>126</v>
      </c>
      <c r="C37" s="190" t="s">
        <v>133</v>
      </c>
      <c r="D37" s="191"/>
      <c r="E37" s="147" t="s">
        <v>135</v>
      </c>
      <c r="F37" s="147"/>
      <c r="G37" s="147"/>
      <c r="H37" s="147"/>
      <c r="I37" s="147"/>
      <c r="J37" s="122">
        <v>6</v>
      </c>
      <c r="K37" s="124">
        <v>72</v>
      </c>
      <c r="L37" s="125">
        <v>432</v>
      </c>
      <c r="M37" s="122"/>
      <c r="N37" s="106" t="str">
        <f t="shared" si="4"/>
        <v/>
      </c>
      <c r="O37" s="107"/>
    </row>
    <row r="38" spans="1:15" s="108" customFormat="1" ht="21" customHeight="1" thickBot="1" x14ac:dyDescent="0.3">
      <c r="A38" s="100"/>
      <c r="B38" s="113" t="s">
        <v>131</v>
      </c>
      <c r="C38" s="197" t="s">
        <v>133</v>
      </c>
      <c r="D38" s="198"/>
      <c r="E38" s="149" t="s">
        <v>137</v>
      </c>
      <c r="F38" s="149"/>
      <c r="G38" s="149"/>
      <c r="H38" s="149"/>
      <c r="I38" s="149"/>
      <c r="J38" s="118">
        <v>6</v>
      </c>
      <c r="K38" s="115">
        <v>71</v>
      </c>
      <c r="L38" s="117">
        <f t="shared" si="3"/>
        <v>426</v>
      </c>
      <c r="M38" s="118"/>
      <c r="N38" s="119" t="str">
        <f t="shared" si="4"/>
        <v/>
      </c>
      <c r="O38" s="107"/>
    </row>
    <row r="39" spans="1:15" ht="16.5" thickBot="1" x14ac:dyDescent="0.3">
      <c r="A39" s="44"/>
      <c r="B39" s="58"/>
      <c r="C39" s="82"/>
      <c r="D39" s="25"/>
      <c r="E39" s="6"/>
      <c r="F39" s="6"/>
      <c r="G39" s="6"/>
      <c r="H39" s="6"/>
      <c r="I39" s="25"/>
      <c r="J39" s="26"/>
      <c r="K39" s="86"/>
      <c r="L39" s="87" t="s">
        <v>124</v>
      </c>
      <c r="M39" s="88">
        <f>SUM(M33:M38)</f>
        <v>0</v>
      </c>
      <c r="N39" s="59">
        <f>SUM(N33:N38)</f>
        <v>0</v>
      </c>
      <c r="O39" s="6"/>
    </row>
    <row r="40" spans="1:15" ht="16.5" thickBot="1" x14ac:dyDescent="0.3">
      <c r="A40" s="44"/>
      <c r="B40" s="38"/>
      <c r="C40" s="39"/>
      <c r="D40" s="40"/>
      <c r="E40" s="6"/>
      <c r="F40" s="6"/>
      <c r="G40" s="6"/>
      <c r="H40" s="6"/>
      <c r="I40" s="25"/>
      <c r="J40" s="26"/>
      <c r="K40" s="83"/>
      <c r="L40" s="93"/>
      <c r="M40" s="94"/>
      <c r="N40" s="84"/>
      <c r="O40" s="6"/>
    </row>
    <row r="41" spans="1:15" s="1" customFormat="1" ht="21.75" thickBot="1" x14ac:dyDescent="0.4">
      <c r="A41" s="44"/>
      <c r="B41" s="43"/>
      <c r="C41" s="24"/>
      <c r="D41" s="24"/>
      <c r="E41" s="31"/>
      <c r="F41" s="49"/>
      <c r="G41" s="192"/>
      <c r="H41" s="193"/>
      <c r="I41" s="193"/>
      <c r="J41" s="31"/>
      <c r="K41" s="32"/>
      <c r="L41" s="32"/>
      <c r="M41" s="31"/>
      <c r="N41" s="33"/>
      <c r="O41" s="7"/>
    </row>
    <row r="42" spans="1:15" s="1" customFormat="1" ht="28.5" customHeight="1" x14ac:dyDescent="0.25">
      <c r="A42" s="44"/>
      <c r="B42" s="20" t="s">
        <v>47</v>
      </c>
      <c r="C42" s="170" t="s">
        <v>46</v>
      </c>
      <c r="D42" s="171" t="s">
        <v>48</v>
      </c>
      <c r="E42" s="170" t="s">
        <v>48</v>
      </c>
      <c r="F42" s="170"/>
      <c r="G42" s="170"/>
      <c r="H42" s="170"/>
      <c r="I42" s="170"/>
      <c r="J42" s="22" t="s">
        <v>30</v>
      </c>
      <c r="K42" s="21" t="s">
        <v>125</v>
      </c>
      <c r="L42" s="21" t="s">
        <v>11</v>
      </c>
      <c r="M42" s="42" t="s">
        <v>62</v>
      </c>
      <c r="N42" s="23" t="s">
        <v>6</v>
      </c>
      <c r="O42" s="57"/>
    </row>
    <row r="43" spans="1:15" s="108" customFormat="1" ht="18.75" customHeight="1" x14ac:dyDescent="0.25">
      <c r="A43" s="100"/>
      <c r="B43" s="126" t="s">
        <v>148</v>
      </c>
      <c r="C43" s="147" t="s">
        <v>149</v>
      </c>
      <c r="D43" s="147"/>
      <c r="E43" s="147" t="s">
        <v>152</v>
      </c>
      <c r="F43" s="147"/>
      <c r="G43" s="147"/>
      <c r="H43" s="147"/>
      <c r="I43" s="147"/>
      <c r="J43" s="105">
        <v>35</v>
      </c>
      <c r="K43" s="103">
        <v>12.95</v>
      </c>
      <c r="L43" s="97">
        <f t="shared" ref="L43:L48" si="5">J43*K43</f>
        <v>453.25</v>
      </c>
      <c r="M43" s="105"/>
      <c r="N43" s="106" t="str">
        <f t="shared" ref="N43:N54" si="6">IF(M43="","",L43*M43)</f>
        <v/>
      </c>
      <c r="O43" s="107"/>
    </row>
    <row r="44" spans="1:15" s="108" customFormat="1" ht="18.75" customHeight="1" x14ac:dyDescent="0.25">
      <c r="A44" s="100"/>
      <c r="B44" s="101" t="s">
        <v>140</v>
      </c>
      <c r="C44" s="97" t="s">
        <v>141</v>
      </c>
      <c r="D44" s="152" t="s">
        <v>153</v>
      </c>
      <c r="E44" s="153"/>
      <c r="F44" s="153"/>
      <c r="G44" s="153"/>
      <c r="H44" s="153"/>
      <c r="I44" s="153"/>
      <c r="J44" s="105">
        <v>12</v>
      </c>
      <c r="K44" s="103">
        <v>12.95</v>
      </c>
      <c r="L44" s="97">
        <f>J44*K44</f>
        <v>155.39999999999998</v>
      </c>
      <c r="M44" s="105"/>
      <c r="N44" s="106" t="str">
        <f t="shared" si="6"/>
        <v/>
      </c>
      <c r="O44" s="107"/>
    </row>
    <row r="45" spans="1:15" s="108" customFormat="1" ht="18.75" customHeight="1" x14ac:dyDescent="0.25">
      <c r="A45" s="100"/>
      <c r="B45" s="101" t="s">
        <v>142</v>
      </c>
      <c r="C45" s="97" t="s">
        <v>143</v>
      </c>
      <c r="D45" s="152" t="s">
        <v>154</v>
      </c>
      <c r="E45" s="153"/>
      <c r="F45" s="153"/>
      <c r="G45" s="153"/>
      <c r="H45" s="153"/>
      <c r="I45" s="153"/>
      <c r="J45" s="105">
        <v>12</v>
      </c>
      <c r="K45" s="103">
        <v>12.95</v>
      </c>
      <c r="L45" s="97">
        <f t="shared" si="5"/>
        <v>155.39999999999998</v>
      </c>
      <c r="M45" s="105"/>
      <c r="N45" s="106" t="str">
        <f t="shared" si="6"/>
        <v/>
      </c>
      <c r="O45" s="107"/>
    </row>
    <row r="46" spans="1:15" s="108" customFormat="1" ht="18.75" customHeight="1" x14ac:dyDescent="0.25">
      <c r="A46" s="100"/>
      <c r="B46" s="101" t="s">
        <v>150</v>
      </c>
      <c r="C46" s="97" t="s">
        <v>144</v>
      </c>
      <c r="D46" s="152" t="s">
        <v>155</v>
      </c>
      <c r="E46" s="153"/>
      <c r="F46" s="153"/>
      <c r="G46" s="153"/>
      <c r="H46" s="153"/>
      <c r="I46" s="153"/>
      <c r="J46" s="105">
        <v>12</v>
      </c>
      <c r="K46" s="103">
        <v>12.95</v>
      </c>
      <c r="L46" s="97">
        <f t="shared" si="5"/>
        <v>155.39999999999998</v>
      </c>
      <c r="M46" s="105"/>
      <c r="N46" s="106" t="str">
        <f t="shared" si="6"/>
        <v/>
      </c>
      <c r="O46" s="107"/>
    </row>
    <row r="47" spans="1:15" s="108" customFormat="1" ht="18.75" customHeight="1" x14ac:dyDescent="0.25">
      <c r="A47" s="100"/>
      <c r="B47" s="101" t="s">
        <v>151</v>
      </c>
      <c r="C47" s="97" t="s">
        <v>145</v>
      </c>
      <c r="D47" s="152" t="s">
        <v>157</v>
      </c>
      <c r="E47" s="153"/>
      <c r="F47" s="153"/>
      <c r="G47" s="153"/>
      <c r="H47" s="153"/>
      <c r="I47" s="153"/>
      <c r="J47" s="122">
        <v>12</v>
      </c>
      <c r="K47" s="124">
        <v>12.95</v>
      </c>
      <c r="L47" s="125">
        <f t="shared" si="5"/>
        <v>155.39999999999998</v>
      </c>
      <c r="M47" s="122"/>
      <c r="N47" s="106" t="str">
        <f t="shared" si="6"/>
        <v/>
      </c>
      <c r="O47" s="107"/>
    </row>
    <row r="48" spans="1:15" s="108" customFormat="1" ht="18.75" customHeight="1" x14ac:dyDescent="0.25">
      <c r="A48" s="100"/>
      <c r="B48" s="123" t="s">
        <v>146</v>
      </c>
      <c r="C48" s="125" t="s">
        <v>147</v>
      </c>
      <c r="D48" s="152" t="s">
        <v>156</v>
      </c>
      <c r="E48" s="153"/>
      <c r="F48" s="153"/>
      <c r="G48" s="153"/>
      <c r="H48" s="153"/>
      <c r="I48" s="153"/>
      <c r="J48" s="122">
        <v>12</v>
      </c>
      <c r="K48" s="124">
        <v>12.95</v>
      </c>
      <c r="L48" s="125">
        <f t="shared" si="5"/>
        <v>155.39999999999998</v>
      </c>
      <c r="M48" s="122"/>
      <c r="N48" s="106" t="str">
        <f t="shared" si="6"/>
        <v/>
      </c>
      <c r="O48" s="107"/>
    </row>
    <row r="49" spans="1:15" s="108" customFormat="1" ht="18.75" customHeight="1" x14ac:dyDescent="0.25">
      <c r="A49" s="100"/>
      <c r="B49" s="128" t="s">
        <v>160</v>
      </c>
      <c r="C49" s="129" t="s">
        <v>161</v>
      </c>
      <c r="D49" s="199" t="s">
        <v>173</v>
      </c>
      <c r="E49" s="200"/>
      <c r="F49" s="200"/>
      <c r="G49" s="200"/>
      <c r="H49" s="200"/>
      <c r="I49" s="200"/>
      <c r="J49" s="122">
        <v>12</v>
      </c>
      <c r="K49" s="124">
        <v>12.95</v>
      </c>
      <c r="L49" s="125">
        <f t="shared" ref="L49:L54" si="7">J49*K49</f>
        <v>155.39999999999998</v>
      </c>
      <c r="M49" s="122"/>
      <c r="N49" s="106" t="str">
        <f t="shared" si="6"/>
        <v/>
      </c>
      <c r="O49" s="107"/>
    </row>
    <row r="50" spans="1:15" s="108" customFormat="1" ht="18.75" customHeight="1" x14ac:dyDescent="0.25">
      <c r="A50" s="100"/>
      <c r="B50" s="128" t="s">
        <v>162</v>
      </c>
      <c r="C50" s="129" t="s">
        <v>163</v>
      </c>
      <c r="D50" s="199" t="s">
        <v>174</v>
      </c>
      <c r="E50" s="200"/>
      <c r="F50" s="200"/>
      <c r="G50" s="200"/>
      <c r="H50" s="200"/>
      <c r="I50" s="200"/>
      <c r="J50" s="122">
        <v>12</v>
      </c>
      <c r="K50" s="124">
        <v>12.95</v>
      </c>
      <c r="L50" s="125">
        <f t="shared" si="7"/>
        <v>155.39999999999998</v>
      </c>
      <c r="M50" s="122"/>
      <c r="N50" s="106" t="str">
        <f t="shared" si="6"/>
        <v/>
      </c>
      <c r="O50" s="107"/>
    </row>
    <row r="51" spans="1:15" s="108" customFormat="1" ht="18.75" customHeight="1" x14ac:dyDescent="0.25">
      <c r="A51" s="100"/>
      <c r="B51" s="128" t="s">
        <v>164</v>
      </c>
      <c r="C51" s="129" t="s">
        <v>165</v>
      </c>
      <c r="D51" s="199" t="s">
        <v>172</v>
      </c>
      <c r="E51" s="200"/>
      <c r="F51" s="200"/>
      <c r="G51" s="200"/>
      <c r="H51" s="200"/>
      <c r="I51" s="200"/>
      <c r="J51" s="122">
        <v>12</v>
      </c>
      <c r="K51" s="124">
        <v>19.95</v>
      </c>
      <c r="L51" s="125">
        <f t="shared" si="7"/>
        <v>239.39999999999998</v>
      </c>
      <c r="M51" s="122"/>
      <c r="N51" s="106" t="str">
        <f t="shared" si="6"/>
        <v/>
      </c>
      <c r="O51" s="107"/>
    </row>
    <row r="52" spans="1:15" s="108" customFormat="1" ht="18.75" customHeight="1" x14ac:dyDescent="0.25">
      <c r="A52" s="100"/>
      <c r="B52" s="128" t="s">
        <v>166</v>
      </c>
      <c r="C52" s="129" t="s">
        <v>167</v>
      </c>
      <c r="D52" s="199" t="s">
        <v>175</v>
      </c>
      <c r="E52" s="200"/>
      <c r="F52" s="200"/>
      <c r="G52" s="200"/>
      <c r="H52" s="200"/>
      <c r="I52" s="200"/>
      <c r="J52" s="122">
        <v>12</v>
      </c>
      <c r="K52" s="124">
        <v>12.95</v>
      </c>
      <c r="L52" s="125">
        <f t="shared" si="7"/>
        <v>155.39999999999998</v>
      </c>
      <c r="M52" s="122"/>
      <c r="N52" s="127"/>
      <c r="O52" s="107"/>
    </row>
    <row r="53" spans="1:15" s="108" customFormat="1" ht="18.75" customHeight="1" x14ac:dyDescent="0.25">
      <c r="A53" s="100"/>
      <c r="B53" s="128" t="s">
        <v>168</v>
      </c>
      <c r="C53" s="129" t="s">
        <v>169</v>
      </c>
      <c r="D53" s="199" t="s">
        <v>176</v>
      </c>
      <c r="E53" s="200"/>
      <c r="F53" s="200"/>
      <c r="G53" s="200"/>
      <c r="H53" s="200"/>
      <c r="I53" s="200"/>
      <c r="J53" s="122">
        <v>12</v>
      </c>
      <c r="K53" s="124">
        <v>12.95</v>
      </c>
      <c r="L53" s="125">
        <f t="shared" si="7"/>
        <v>155.39999999999998</v>
      </c>
      <c r="M53" s="122"/>
      <c r="N53" s="127"/>
      <c r="O53" s="107"/>
    </row>
    <row r="54" spans="1:15" s="108" customFormat="1" ht="18.75" customHeight="1" thickBot="1" x14ac:dyDescent="0.3">
      <c r="A54" s="100"/>
      <c r="B54" s="130" t="s">
        <v>170</v>
      </c>
      <c r="C54" s="131" t="s">
        <v>171</v>
      </c>
      <c r="D54" s="201" t="s">
        <v>177</v>
      </c>
      <c r="E54" s="202"/>
      <c r="F54" s="202"/>
      <c r="G54" s="202"/>
      <c r="H54" s="202"/>
      <c r="I54" s="203"/>
      <c r="J54" s="118">
        <v>12</v>
      </c>
      <c r="K54" s="115">
        <v>12.95</v>
      </c>
      <c r="L54" s="117">
        <f t="shared" si="7"/>
        <v>155.39999999999998</v>
      </c>
      <c r="M54" s="118"/>
      <c r="N54" s="119" t="str">
        <f t="shared" si="6"/>
        <v/>
      </c>
      <c r="O54" s="107"/>
    </row>
    <row r="55" spans="1:15" ht="16.5" thickBot="1" x14ac:dyDescent="0.3">
      <c r="A55" s="44"/>
      <c r="B55" s="58"/>
      <c r="C55" s="82"/>
      <c r="D55" s="25"/>
      <c r="E55" s="6"/>
      <c r="F55" s="6"/>
      <c r="G55" s="6"/>
      <c r="H55" s="6"/>
      <c r="I55" s="25"/>
      <c r="J55" s="26"/>
      <c r="K55" s="86"/>
      <c r="L55" s="87" t="s">
        <v>124</v>
      </c>
      <c r="M55" s="88">
        <f>SUM(M43:M54)</f>
        <v>0</v>
      </c>
      <c r="N55" s="59">
        <f>SUM(N43:N54)</f>
        <v>0</v>
      </c>
      <c r="O55" s="6"/>
    </row>
    <row r="56" spans="1:15" ht="18.75" customHeight="1" x14ac:dyDescent="0.25">
      <c r="A56" s="44"/>
      <c r="B56" s="7"/>
      <c r="C56" s="80"/>
      <c r="D56" s="81"/>
      <c r="E56" s="58"/>
      <c r="F56" s="58"/>
      <c r="G56" s="58"/>
      <c r="H56" s="58"/>
      <c r="I56" s="58"/>
      <c r="J56" s="26"/>
      <c r="K56" s="6"/>
      <c r="L56" s="6"/>
      <c r="M56" s="4"/>
      <c r="N56" s="5"/>
      <c r="O56" s="6"/>
    </row>
    <row r="57" spans="1:15" ht="18.75" customHeight="1" x14ac:dyDescent="0.3">
      <c r="A57" s="44"/>
      <c r="B57" s="6"/>
      <c r="C57" s="62" t="s">
        <v>21</v>
      </c>
      <c r="D57" s="10"/>
      <c r="E57" s="6"/>
      <c r="F57" s="6"/>
      <c r="G57" s="18"/>
      <c r="H57" s="68"/>
      <c r="I57" s="68"/>
      <c r="J57" s="69"/>
      <c r="K57" s="89"/>
      <c r="L57" s="90" t="s">
        <v>71</v>
      </c>
      <c r="M57" s="91">
        <f>M29+M39+M55</f>
        <v>0</v>
      </c>
      <c r="N57" s="10"/>
      <c r="O57" s="6"/>
    </row>
    <row r="58" spans="1:15" ht="18.75" customHeight="1" thickBot="1" x14ac:dyDescent="0.3">
      <c r="A58" s="44"/>
      <c r="B58" s="6"/>
      <c r="C58" s="9" t="s">
        <v>22</v>
      </c>
      <c r="D58" s="10"/>
      <c r="E58" s="10"/>
      <c r="F58" s="11"/>
      <c r="G58" s="6"/>
      <c r="H58" s="68"/>
      <c r="I58" s="68"/>
      <c r="J58" s="69"/>
      <c r="K58" s="41"/>
      <c r="L58" s="53"/>
      <c r="M58" s="54"/>
      <c r="N58" s="6"/>
      <c r="O58" s="6"/>
    </row>
    <row r="59" spans="1:15" ht="18.75" customHeight="1" thickBot="1" x14ac:dyDescent="0.3">
      <c r="A59" s="44"/>
      <c r="B59" s="6"/>
      <c r="C59" s="9" t="s">
        <v>23</v>
      </c>
      <c r="D59" s="10"/>
      <c r="E59" s="10"/>
      <c r="F59" s="10"/>
      <c r="G59" s="6"/>
      <c r="H59" s="18"/>
      <c r="I59" s="18"/>
      <c r="J59" s="56"/>
      <c r="K59" s="141" t="s">
        <v>63</v>
      </c>
      <c r="L59" s="142"/>
      <c r="M59" s="142"/>
      <c r="N59" s="55">
        <f>IF(SUM(N28:N54)=0,0,(N29+N39+N55))</f>
        <v>0</v>
      </c>
      <c r="O59" s="6"/>
    </row>
    <row r="60" spans="1:15" ht="18.75" customHeight="1" thickBot="1" x14ac:dyDescent="0.3">
      <c r="A60" s="44"/>
      <c r="B60" s="6"/>
      <c r="C60" s="9" t="s">
        <v>29</v>
      </c>
      <c r="D60" s="10"/>
      <c r="E60" s="10"/>
      <c r="F60" s="10"/>
      <c r="G60" s="6"/>
      <c r="H60" s="4"/>
      <c r="I60" s="5"/>
      <c r="J60" s="6"/>
      <c r="K60" s="143"/>
      <c r="L60" s="143"/>
      <c r="M60" s="63" t="str">
        <f>IF(N60&lt;&gt;"","Discount","")</f>
        <v/>
      </c>
      <c r="N60" s="5"/>
      <c r="O60" s="6"/>
    </row>
    <row r="61" spans="1:15" ht="18.75" customHeight="1" thickBot="1" x14ac:dyDescent="0.3">
      <c r="A61" s="44"/>
      <c r="B61" s="6"/>
      <c r="C61" s="6"/>
      <c r="D61" s="6"/>
      <c r="E61" s="6"/>
      <c r="F61" s="47"/>
      <c r="G61" s="6"/>
      <c r="H61" s="4"/>
      <c r="I61" s="5"/>
      <c r="J61" s="8"/>
      <c r="K61" s="141" t="s">
        <v>158</v>
      </c>
      <c r="L61" s="142"/>
      <c r="M61" s="142"/>
      <c r="N61" s="55">
        <f>N59+N60+'Serum Specialty'!N42+'Serum Specialty'!N43</f>
        <v>0</v>
      </c>
      <c r="O61" s="6"/>
    </row>
    <row r="62" spans="1:15" ht="18.75" customHeight="1" x14ac:dyDescent="0.25">
      <c r="A62" s="44"/>
      <c r="B62" s="6"/>
      <c r="C62" s="6"/>
      <c r="D62" s="6"/>
      <c r="E62" s="6"/>
      <c r="F62" s="47"/>
      <c r="G62" s="6"/>
      <c r="H62" s="4"/>
      <c r="I62" s="5"/>
      <c r="K62" s="6"/>
      <c r="L62" s="6"/>
      <c r="M62" s="4"/>
      <c r="N62" s="5"/>
      <c r="O62" s="6"/>
    </row>
    <row r="63" spans="1:15" ht="20.25" customHeight="1" x14ac:dyDescent="0.25">
      <c r="A63" s="44"/>
      <c r="B63" s="6"/>
      <c r="C63" s="6"/>
      <c r="D63" s="6"/>
      <c r="E63" s="6"/>
      <c r="F63" s="47"/>
      <c r="G63" s="6"/>
      <c r="H63" s="144" t="s">
        <v>20</v>
      </c>
      <c r="I63" s="145"/>
      <c r="J63" s="145"/>
      <c r="K63" s="145"/>
      <c r="L63" s="145"/>
      <c r="M63" s="145"/>
      <c r="N63" s="145"/>
      <c r="O63" s="6"/>
    </row>
    <row r="64" spans="1:15" ht="18" customHeight="1" x14ac:dyDescent="0.25">
      <c r="A64" s="44"/>
      <c r="B64" s="6"/>
      <c r="C64" s="6"/>
      <c r="D64" s="6"/>
      <c r="E64" s="6"/>
      <c r="F64" s="47"/>
      <c r="G64" s="6"/>
      <c r="H64" s="145"/>
      <c r="I64" s="145"/>
      <c r="J64" s="145"/>
      <c r="K64" s="145"/>
      <c r="L64" s="145"/>
      <c r="M64" s="145"/>
      <c r="N64" s="145"/>
      <c r="O64" s="6"/>
    </row>
    <row r="65" spans="1:15" ht="21" customHeight="1" x14ac:dyDescent="0.4">
      <c r="A65" s="44"/>
      <c r="B65" s="17"/>
      <c r="C65" s="6"/>
      <c r="D65" s="6"/>
      <c r="E65" s="6"/>
      <c r="F65" s="47"/>
      <c r="G65" s="6"/>
      <c r="H65" s="14" t="s">
        <v>24</v>
      </c>
      <c r="I65" s="15"/>
      <c r="J65" s="15"/>
      <c r="K65" s="15"/>
      <c r="L65" s="10"/>
      <c r="M65" s="13"/>
      <c r="N65" s="12"/>
      <c r="O65" s="6"/>
    </row>
    <row r="66" spans="1:15" ht="26.25" x14ac:dyDescent="0.4">
      <c r="A66" s="44"/>
      <c r="B66" s="6"/>
      <c r="C66" s="6"/>
      <c r="D66" s="6"/>
      <c r="E66" s="6"/>
      <c r="F66" s="47"/>
      <c r="G66" s="6"/>
      <c r="H66" s="14" t="s">
        <v>18</v>
      </c>
      <c r="I66" s="15"/>
      <c r="J66" s="6"/>
      <c r="K66" s="16" t="s">
        <v>25</v>
      </c>
      <c r="L66" s="10"/>
      <c r="M66" s="13"/>
      <c r="N66" s="5"/>
      <c r="O66" s="6"/>
    </row>
    <row r="67" spans="1:15" ht="26.25" x14ac:dyDescent="0.4">
      <c r="A67" s="44"/>
      <c r="B67" s="6"/>
      <c r="C67" s="6"/>
      <c r="D67" s="6"/>
      <c r="E67" s="6"/>
      <c r="F67" s="47"/>
      <c r="G67" s="6"/>
      <c r="H67" s="14" t="s">
        <v>19</v>
      </c>
      <c r="I67" s="15"/>
      <c r="J67" s="15"/>
      <c r="K67" s="15"/>
      <c r="L67" s="6"/>
      <c r="M67" s="4"/>
      <c r="O67" s="6"/>
    </row>
    <row r="68" spans="1:15" ht="23.25" x14ac:dyDescent="0.25">
      <c r="A68" s="44"/>
      <c r="B68" s="132" t="s">
        <v>77</v>
      </c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6"/>
    </row>
    <row r="69" spans="1:15" x14ac:dyDescent="0.25">
      <c r="A69" s="44"/>
      <c r="B69" s="6"/>
      <c r="C69" s="6"/>
      <c r="D69" s="6"/>
      <c r="E69" s="6"/>
      <c r="F69" s="47"/>
      <c r="G69" s="6"/>
      <c r="H69" s="7"/>
      <c r="I69" s="6"/>
      <c r="J69" s="6"/>
      <c r="K69" s="6"/>
      <c r="L69" s="6"/>
      <c r="M69" s="4"/>
      <c r="N69" s="5"/>
      <c r="O69" s="6"/>
    </row>
    <row r="70" spans="1:15" x14ac:dyDescent="0.25">
      <c r="A70" s="44"/>
      <c r="B70" s="6"/>
      <c r="C70" s="6"/>
      <c r="D70" s="6"/>
      <c r="E70" s="6"/>
      <c r="F70" s="47"/>
      <c r="G70" s="6"/>
      <c r="H70" s="7"/>
      <c r="I70" s="6"/>
      <c r="J70" s="6"/>
      <c r="K70" s="6"/>
      <c r="L70" s="6"/>
      <c r="M70" s="4"/>
      <c r="N70" s="5"/>
      <c r="O70" s="6"/>
    </row>
    <row r="71" spans="1:15" x14ac:dyDescent="0.25">
      <c r="A71" s="44"/>
      <c r="B71" s="6"/>
      <c r="C71" s="6"/>
      <c r="D71" s="6"/>
      <c r="E71" s="6"/>
      <c r="G71" s="6"/>
      <c r="H71" s="7"/>
      <c r="I71" s="6"/>
      <c r="J71" s="6"/>
      <c r="K71" s="6"/>
      <c r="L71" s="6"/>
      <c r="M71" s="4"/>
      <c r="N71" s="5"/>
      <c r="O71" s="6"/>
    </row>
  </sheetData>
  <mergeCells count="65">
    <mergeCell ref="C43:D43"/>
    <mergeCell ref="E43:I43"/>
    <mergeCell ref="D44:I44"/>
    <mergeCell ref="D45:I45"/>
    <mergeCell ref="D46:I46"/>
    <mergeCell ref="D47:I47"/>
    <mergeCell ref="D48:I48"/>
    <mergeCell ref="D49:I49"/>
    <mergeCell ref="D51:I51"/>
    <mergeCell ref="D54:I54"/>
    <mergeCell ref="D50:I50"/>
    <mergeCell ref="D52:I52"/>
    <mergeCell ref="D53:I53"/>
    <mergeCell ref="B68:N68"/>
    <mergeCell ref="K59:M59"/>
    <mergeCell ref="G17:I17"/>
    <mergeCell ref="D23:H23"/>
    <mergeCell ref="D21:H21"/>
    <mergeCell ref="D22:H22"/>
    <mergeCell ref="K61:M61"/>
    <mergeCell ref="H63:N64"/>
    <mergeCell ref="K60:L60"/>
    <mergeCell ref="D18:H18"/>
    <mergeCell ref="D19:H19"/>
    <mergeCell ref="D28:H28"/>
    <mergeCell ref="D25:H25"/>
    <mergeCell ref="D26:H26"/>
    <mergeCell ref="C38:D38"/>
    <mergeCell ref="E38:I38"/>
    <mergeCell ref="B9:N9"/>
    <mergeCell ref="K14:N14"/>
    <mergeCell ref="K11:N11"/>
    <mergeCell ref="K12:N12"/>
    <mergeCell ref="K13:N13"/>
    <mergeCell ref="D11:I11"/>
    <mergeCell ref="D12:I12"/>
    <mergeCell ref="D13:I13"/>
    <mergeCell ref="B11:C11"/>
    <mergeCell ref="B12:C12"/>
    <mergeCell ref="B13:C13"/>
    <mergeCell ref="B10:C10"/>
    <mergeCell ref="L10:N10"/>
    <mergeCell ref="H14:I14"/>
    <mergeCell ref="D10:E10"/>
    <mergeCell ref="C42:D42"/>
    <mergeCell ref="D14:E14"/>
    <mergeCell ref="B14:C14"/>
    <mergeCell ref="E32:I32"/>
    <mergeCell ref="C32:D32"/>
    <mergeCell ref="F16:J16"/>
    <mergeCell ref="G31:I31"/>
    <mergeCell ref="D27:H27"/>
    <mergeCell ref="D20:H20"/>
    <mergeCell ref="E42:I42"/>
    <mergeCell ref="C36:D36"/>
    <mergeCell ref="E36:I36"/>
    <mergeCell ref="G41:I41"/>
    <mergeCell ref="C33:D33"/>
    <mergeCell ref="E33:I33"/>
    <mergeCell ref="C34:D34"/>
    <mergeCell ref="E34:I34"/>
    <mergeCell ref="C35:D35"/>
    <mergeCell ref="E35:I35"/>
    <mergeCell ref="C37:D37"/>
    <mergeCell ref="E37:I37"/>
  </mergeCells>
  <phoneticPr fontId="22" type="noConversion"/>
  <conditionalFormatting sqref="D57:I58">
    <cfRule type="cellIs" dxfId="4" priority="22" operator="greaterThanOrEqual">
      <formula>"Consider increasing your order to more than 28 cases to receive pallet shipping rates"</formula>
    </cfRule>
  </conditionalFormatting>
  <conditionalFormatting sqref="N1:N8 N17:N55 O18:O28 O32:O38 O42:O54 I61:I62 N65:N66 N69:N1048576">
    <cfRule type="cellIs" dxfId="3" priority="116" operator="lessThan">
      <formula>0</formula>
    </cfRule>
  </conditionalFormatting>
  <conditionalFormatting sqref="N59">
    <cfRule type="cellIs" dxfId="2" priority="3" operator="equal">
      <formula>0</formula>
    </cfRule>
  </conditionalFormatting>
  <conditionalFormatting sqref="N59:N61">
    <cfRule type="cellIs" dxfId="1" priority="2" operator="lessThan">
      <formula>0</formula>
    </cfRule>
  </conditionalFormatting>
  <conditionalFormatting sqref="N61">
    <cfRule type="cellIs" dxfId="0" priority="1" operator="equal">
      <formula>0</formula>
    </cfRule>
  </conditionalFormatting>
  <printOptions horizontalCentered="1" verticalCentered="1"/>
  <pageMargins left="0.02" right="0.02" top="0.2" bottom="7.0000000000000007E-2" header="0.05" footer="0.05"/>
  <pageSetup scale="5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C04E61F24CC94EA7D8B27708366366" ma:contentTypeVersion="13" ma:contentTypeDescription="Create a new document." ma:contentTypeScope="" ma:versionID="6944d7963b2f71ac0add3931bc9be8d4">
  <xsd:schema xmlns:xsd="http://www.w3.org/2001/XMLSchema" xmlns:xs="http://www.w3.org/2001/XMLSchema" xmlns:p="http://schemas.microsoft.com/office/2006/metadata/properties" xmlns:ns3="5cc1254e-cc25-4be9-a5a2-5942c1075ebc" xmlns:ns4="d2b6a080-5e7d-41f6-9078-3d0aa5427a53" targetNamespace="http://schemas.microsoft.com/office/2006/metadata/properties" ma:root="true" ma:fieldsID="04edcdc61326f480021e81a24e37ccb1" ns3:_="" ns4:_="">
    <xsd:import namespace="5cc1254e-cc25-4be9-a5a2-5942c1075ebc"/>
    <xsd:import namespace="d2b6a080-5e7d-41f6-9078-3d0aa5427a5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c1254e-cc25-4be9-a5a2-5942c107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b6a080-5e7d-41f6-9078-3d0aa5427a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2CC2FA-B3E2-4EAF-99D0-19CEC82573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c1254e-cc25-4be9-a5a2-5942c1075ebc"/>
    <ds:schemaRef ds:uri="d2b6a080-5e7d-41f6-9078-3d0aa5427a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8E35AA-DE54-4535-901F-1E4E2EA633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F40EB3-F2E1-4270-994A-BB4BE85CC48D}">
  <ds:schemaRefs>
    <ds:schemaRef ds:uri="http://purl.org/dc/terms/"/>
    <ds:schemaRef ds:uri="d2b6a080-5e7d-41f6-9078-3d0aa5427a53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5cc1254e-cc25-4be9-a5a2-5942c1075eb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Serum Specialty</vt:lpstr>
      <vt:lpstr>HTS Turbo</vt:lpstr>
      <vt:lpstr>'HTS Turbo'!Print_Area</vt:lpstr>
      <vt:lpstr>'Serum Specialty'!Print_Area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Bill Meyer</cp:lastModifiedBy>
  <cp:lastPrinted>2024-04-10T14:40:15Z</cp:lastPrinted>
  <dcterms:created xsi:type="dcterms:W3CDTF">2015-02-11T14:15:08Z</dcterms:created>
  <dcterms:modified xsi:type="dcterms:W3CDTF">2024-04-19T17:14:05Z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0x01010033C04E61F24CC94EA7D8B27708366366</vt:lpwstr>
  </property>
</Properties>
</file>