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"/>
    </mc:Choice>
  </mc:AlternateContent>
  <xr:revisionPtr revIDLastSave="5" documentId="8_{CE2606FC-5CD9-49B0-A927-82A06B9637DD}" xr6:coauthVersionLast="47" xr6:coauthVersionMax="47" xr10:uidLastSave="{2DC9B401-CFC9-4CA5-99B6-1B194820C422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1" l="1"/>
  <c r="M50" i="1"/>
  <c r="N46" i="1" l="1"/>
  <c r="L46" i="1"/>
  <c r="N35" i="1"/>
  <c r="N31" i="1"/>
  <c r="L31" i="1"/>
  <c r="L48" i="1" l="1"/>
  <c r="N48" i="1" s="1"/>
  <c r="N38" i="1" l="1"/>
  <c r="C50" i="1" l="1"/>
  <c r="L39" i="1"/>
  <c r="L38" i="1"/>
  <c r="L37" i="1"/>
  <c r="N37" i="1"/>
  <c r="N39" i="1"/>
  <c r="N34" i="1"/>
  <c r="L36" i="1"/>
  <c r="N36" i="1" s="1"/>
  <c r="F26" i="1"/>
  <c r="N47" i="1" l="1"/>
  <c r="L47" i="1"/>
  <c r="N20" i="1"/>
  <c r="N21" i="1"/>
  <c r="N22" i="1"/>
  <c r="N23" i="1"/>
  <c r="F25" i="1" l="1"/>
  <c r="F22" i="1"/>
  <c r="F24" i="1"/>
  <c r="F23" i="1"/>
  <c r="F20" i="1"/>
  <c r="F21" i="1"/>
  <c r="F18" i="1"/>
  <c r="N44" i="1" l="1"/>
  <c r="L44" i="1"/>
  <c r="L34" i="1" l="1"/>
  <c r="L45" i="1"/>
  <c r="N45" i="1" s="1"/>
  <c r="N43" i="1"/>
  <c r="L43" i="1"/>
  <c r="N49" i="1" l="1"/>
  <c r="L33" i="1"/>
  <c r="N33" i="1" s="1"/>
  <c r="N32" i="1"/>
  <c r="L32" i="1"/>
  <c r="N30" i="1"/>
  <c r="L30" i="1"/>
  <c r="N26" i="1"/>
  <c r="L26" i="1"/>
  <c r="N25" i="1"/>
  <c r="L25" i="1"/>
  <c r="L22" i="1"/>
  <c r="L24" i="1"/>
  <c r="N24" i="1" s="1"/>
  <c r="N19" i="1"/>
  <c r="N40" i="1" l="1"/>
  <c r="N52" i="1"/>
  <c r="N54" i="1" s="1"/>
  <c r="L21" i="1"/>
  <c r="L20" i="1"/>
  <c r="L23" i="1"/>
  <c r="L19" i="1"/>
  <c r="L18" i="1"/>
  <c r="N18" i="1" s="1"/>
  <c r="N27" i="1" l="1"/>
  <c r="D10" i="1"/>
</calcChain>
</file>

<file path=xl/sharedStrings.xml><?xml version="1.0" encoding="utf-8"?>
<sst xmlns="http://schemas.openxmlformats.org/spreadsheetml/2006/main" count="151" uniqueCount="127">
  <si>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</si>
  <si>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</si>
  <si>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</si>
  <si>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</si>
  <si>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</si>
  <si>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</si>
  <si>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</si>
  <si>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</si>
  <si>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</si>
  <si>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</si>
  <si>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</si>
  <si>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</si>
  <si>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</si>
  <si>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WM-003</t>
  </si>
  <si>
    <t>TC-002</t>
  </si>
  <si>
    <t>CK-001</t>
  </si>
  <si>
    <t>Per Kit</t>
  </si>
  <si>
    <t>SK-006</t>
  </si>
  <si>
    <t>6 oz</t>
  </si>
  <si>
    <t>PS-045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</si>
  <si>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</si>
  <si>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</si>
  <si>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</si>
  <si>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</si>
  <si>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</si>
  <si>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</si>
  <si>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</si>
  <si>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</si>
  <si>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</si>
  <si>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</si>
  <si>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</si>
  <si>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</si>
  <si>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</si>
  <si>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</si>
  <si>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</si>
  <si>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</si>
  <si>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</si>
  <si>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</si>
  <si>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</si>
  <si>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</si>
  <si>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</si>
  <si>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</si>
  <si>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</si>
  <si>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</si>
  <si>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</si>
  <si>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</si>
  <si>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</si>
  <si>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</si>
  <si>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</si>
  <si>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</si>
  <si>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</si>
  <si>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</si>
  <si>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</si>
  <si>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</si>
  <si>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</si>
  <si>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</si>
  <si>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</si>
  <si>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</si>
  <si>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</si>
  <si>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</si>
  <si>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</si>
  <si>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</si>
  <si>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</si>
  <si>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</si>
  <si>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Case Pack = 45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</si>
  <si>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</si>
  <si>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</si>
  <si>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</si>
  <si>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ORDER TOTAL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</si>
  <si>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</si>
  <si>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</si>
  <si>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</si>
  <si>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</si>
  <si>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</si>
  <si>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</si>
  <si>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</si>
  <si>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</si>
  <si>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</si>
  <si>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</si>
  <si>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</si>
  <si>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</si>
  <si>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Start Up Kits must be ordered in multiples of 4 cases (16 kits)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</si>
  <si>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</si>
  <si>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</si>
  <si>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</si>
  <si>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</si>
  <si>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</si>
  <si>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</si>
  <si>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</si>
  <si>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</si>
  <si>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</si>
  <si>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2023  SERUM DISTRIBUTOR PRICING</t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</si>
  <si>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</si>
  <si>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</si>
  <si>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</si>
  <si>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</si>
  <si>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</si>
  <si>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</si>
  <si>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</si>
  <si>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</si>
  <si>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</si>
  <si>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</si>
  <si>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</si>
  <si>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</si>
  <si>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</si>
  <si>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</si>
  <si>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</si>
  <si>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</si>
  <si>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</si>
  <si>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</si>
  <si>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</si>
  <si>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</si>
  <si>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</si>
  <si>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</si>
  <si>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</si>
  <si>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</si>
  <si>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</si>
  <si>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</si>
  <si>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</si>
  <si>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</si>
  <si>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MPS (5 lb.)</t>
  </si>
  <si>
    <t>MPS (1.5 lb.)</t>
  </si>
  <si>
    <t>Note: $500 Minimum Order</t>
  </si>
  <si>
    <t>Rev.  5/25/23</t>
  </si>
  <si>
    <t>HTS Turbo Subtotal</t>
  </si>
  <si>
    <t>Start Up Kit Subtotal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</si>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</sst>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4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0" fillId="0" borderId="13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0" fillId="0" borderId="16" xfId="0" applyNumberFormat="1" applyBorder="1"/>
    <xf numFmtId="0" fontId="16" fillId="4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3" fillId="0" borderId="10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4" fontId="1" fillId="3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 vertical="center" textRotation="15"/>
    </xf>
    <xf numFmtId="0" fontId="0" fillId="3" borderId="8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10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/>
    </xf>
    <xf numFmtId="9" fontId="1" fillId="2" borderId="10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44" fontId="1" fillId="2" borderId="5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8" fontId="28" fillId="0" borderId="26" xfId="0" applyNumberFormat="1" applyFont="1" applyBorder="1"/>
    <xf numFmtId="8" fontId="28" fillId="0" borderId="8" xfId="0" applyNumberFormat="1" applyFont="1" applyBorder="1" applyAlignment="1">
      <alignment horizontal="center"/>
    </xf>
    <xf numFmtId="3" fontId="32" fillId="0" borderId="8" xfId="0" applyNumberFormat="1" applyFont="1" applyBorder="1" applyAlignment="1">
      <alignment horizontal="right"/>
    </xf>
    <xf numFmtId="44" fontId="1" fillId="3" borderId="27" xfId="0" applyNumberFormat="1" applyFont="1" applyFill="1" applyBorder="1"/>
    <xf numFmtId="9" fontId="0" fillId="0" borderId="15" xfId="0" applyNumberFormat="1" applyBorder="1" applyAlignment="1">
      <alignment horizontal="center"/>
    </xf>
    <xf numFmtId="0" fontId="0" fillId="3" borderId="7" xfId="0" applyFill="1" applyBorder="1" applyAlignment="1">
      <alignment horizontal="center" vertical="center" textRotation="15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9" fontId="14" fillId="0" borderId="15" xfId="0" applyNumberFormat="1" applyFont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31" fillId="3" borderId="6" xfId="0" applyFont="1" applyFill="1" applyBorder="1" applyAlignment="1">
      <alignment horizontal="right"/>
    </xf>
    <xf numFmtId="8" fontId="1" fillId="0" borderId="15" xfId="0" applyNumberFormat="1" applyFont="1" applyBorder="1" applyAlignment="1">
      <alignment horizontal="center"/>
    </xf>
    <xf numFmtId="8" fontId="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3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3" borderId="8" xfId="0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8" fontId="0" fillId="0" borderId="3" xfId="0" applyNumberFormat="1" applyBorder="1" applyAlignment="1">
      <alignment horizontal="center" vertical="center" textRotation="13"/>
    </xf>
    <xf numFmtId="0" fontId="0" fillId="0" borderId="3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8" fontId="0" fillId="0" borderId="17" xfId="0" applyNumberFormat="1" applyBorder="1" applyAlignment="1">
      <alignment horizontal="center" vertical="center" textRotation="13"/>
    </xf>
    <xf numFmtId="8" fontId="0" fillId="0" borderId="25" xfId="0" applyNumberFormat="1" applyBorder="1" applyAlignment="1">
      <alignment horizontal="center" vertical="center" textRotation="13"/>
    </xf>
    <xf numFmtId="8" fontId="0" fillId="0" borderId="3" xfId="0" applyNumberFormat="1" applyBorder="1"/>
    <xf numFmtId="0" fontId="0" fillId="0" borderId="3" xfId="0" applyBorder="1"/>
    <xf numFmtId="8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1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8" fontId="16" fillId="5" borderId="7" xfId="0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8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27" fillId="5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0" fillId="0" borderId="15" xfId="0" applyNumberFormat="1" applyBorder="1"/>
    <xf numFmtId="0" fontId="0" fillId="0" borderId="15" xfId="0" applyBorder="1"/>
    <xf numFmtId="0" fontId="9" fillId="2" borderId="4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29" fillId="3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6"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99FF99"/>
      <color rgb="FFFFCCFF"/>
      <color rgb="FFFF3399"/>
      <color rgb="FFFF9900"/>
      <color rgb="FF66FF66"/>
      <color rgb="FF99CCFF"/>
      <color rgb="FFFF9966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55</xdr:row>
      <xdr:rowOff>14119</xdr:rowOff>
    </xdr:from>
    <xdr:to>
      <xdr:col>2</xdr:col>
      <xdr:colOff>1421993</xdr:colOff>
      <xdr:row>59</xdr:row>
      <xdr:rowOff>302250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831" y="1436115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7</xdr:row>
      <xdr:rowOff>249597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5732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51</xdr:row>
      <xdr:rowOff>60043</xdr:rowOff>
    </xdr:from>
    <xdr:to>
      <xdr:col>8</xdr:col>
      <xdr:colOff>321471</xdr:colOff>
      <xdr:row>52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K49" sqref="K49"/>
    </sheetView>
  </sheetViews>
  <sheetFormatPr defaultRowHeight="15" x14ac:dyDescent="0.25"/>
  <cols>
    <col min="1" max="1" width="3.7109375" style="61" customWidth="1"/>
    <col min="2" max="2" width="8.7109375" customWidth="1"/>
    <col min="3" max="3" width="22.7109375" customWidth="1"/>
    <col min="5" max="5" width="9.140625" customWidth="1"/>
    <col min="6" max="6" width="9.140625" style="69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60"/>
      <c r="B1" s="9"/>
      <c r="C1" s="9"/>
      <c r="D1" s="9"/>
      <c r="E1" s="9"/>
      <c r="F1" s="63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60"/>
      <c r="B2" s="9"/>
      <c r="C2" s="9"/>
      <c r="D2" s="9"/>
      <c r="E2" s="9"/>
      <c r="F2" s="63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60"/>
      <c r="B3" s="9"/>
      <c r="C3" s="9"/>
      <c r="D3" s="9"/>
      <c r="E3" s="9"/>
      <c r="F3" s="63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60"/>
      <c r="B4" s="9"/>
      <c r="C4" s="9"/>
      <c r="D4" s="9"/>
      <c r="E4" s="9"/>
      <c r="F4" s="63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60"/>
      <c r="B5" s="9"/>
      <c r="C5" s="9"/>
      <c r="D5" s="9"/>
      <c r="E5" s="9"/>
      <c r="F5" s="63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60"/>
      <c r="B6" s="9"/>
      <c r="C6" s="9"/>
      <c r="D6" s="9"/>
      <c r="E6" s="9"/>
      <c r="F6" s="63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60"/>
      <c r="B7" s="9"/>
      <c r="C7" s="9"/>
      <c r="D7" s="9"/>
      <c r="E7" s="9"/>
      <c r="F7" s="63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60"/>
      <c r="B8" s="9"/>
      <c r="C8" s="9"/>
      <c r="D8" s="9"/>
      <c r="E8" s="9"/>
      <c r="F8" s="63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60"/>
      <c r="B9" s="94" t="s">
        <v>91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"/>
    </row>
    <row r="10" spans="1:15" ht="24" customHeight="1" thickBot="1" x14ac:dyDescent="0.3">
      <c r="A10" s="60"/>
      <c r="B10" s="108" t="s">
        <v>43</v>
      </c>
      <c r="C10" s="109"/>
      <c r="D10" s="112">
        <f ca="1">TODAY()</f>
        <v>45085</v>
      </c>
      <c r="E10" s="113"/>
      <c r="F10" s="64"/>
      <c r="G10" s="23"/>
      <c r="H10" s="23"/>
      <c r="I10" s="23"/>
      <c r="J10" s="23"/>
      <c r="K10" s="23"/>
      <c r="L10" s="116" t="s">
        <v>123</v>
      </c>
      <c r="M10" s="117"/>
      <c r="N10" s="117"/>
      <c r="O10" s="9"/>
    </row>
    <row r="11" spans="1:15" ht="36" customHeight="1" x14ac:dyDescent="0.25">
      <c r="A11" s="60"/>
      <c r="B11" s="104" t="s">
        <v>7</v>
      </c>
      <c r="C11" s="105"/>
      <c r="D11" s="103"/>
      <c r="E11" s="103"/>
      <c r="F11" s="103"/>
      <c r="G11" s="103"/>
      <c r="H11" s="103"/>
      <c r="I11" s="103"/>
      <c r="J11" s="43" t="s">
        <v>5</v>
      </c>
      <c r="K11" s="98"/>
      <c r="L11" s="98"/>
      <c r="M11" s="98"/>
      <c r="N11" s="99"/>
    </row>
    <row r="12" spans="1:15" ht="32.25" customHeight="1" x14ac:dyDescent="0.25">
      <c r="A12" s="60"/>
      <c r="B12" s="106" t="s">
        <v>3</v>
      </c>
      <c r="C12" s="107"/>
      <c r="D12" s="100"/>
      <c r="E12" s="100"/>
      <c r="F12" s="100"/>
      <c r="G12" s="100"/>
      <c r="H12" s="100"/>
      <c r="I12" s="100"/>
      <c r="J12" s="44" t="s">
        <v>8</v>
      </c>
      <c r="K12" s="100"/>
      <c r="L12" s="100"/>
      <c r="M12" s="100"/>
      <c r="N12" s="101"/>
    </row>
    <row r="13" spans="1:15" ht="36.75" customHeight="1" x14ac:dyDescent="0.25">
      <c r="A13" s="60"/>
      <c r="B13" s="106" t="s">
        <v>4</v>
      </c>
      <c r="C13" s="107"/>
      <c r="D13" s="100"/>
      <c r="E13" s="100"/>
      <c r="F13" s="100"/>
      <c r="G13" s="100"/>
      <c r="H13" s="100"/>
      <c r="I13" s="100"/>
      <c r="J13" s="62" t="s">
        <v>69</v>
      </c>
      <c r="K13" s="102"/>
      <c r="L13" s="100"/>
      <c r="M13" s="100"/>
      <c r="N13" s="101"/>
    </row>
    <row r="14" spans="1:15" ht="36.75" customHeight="1" thickBot="1" x14ac:dyDescent="0.3">
      <c r="A14" s="60"/>
      <c r="B14" s="114" t="s">
        <v>46</v>
      </c>
      <c r="C14" s="115"/>
      <c r="D14" s="110"/>
      <c r="E14" s="111"/>
      <c r="F14" s="86"/>
      <c r="G14" s="45" t="s">
        <v>44</v>
      </c>
      <c r="H14" s="110"/>
      <c r="I14" s="111"/>
      <c r="J14" s="45" t="s">
        <v>45</v>
      </c>
      <c r="K14" s="96"/>
      <c r="L14" s="96"/>
      <c r="M14" s="96"/>
      <c r="N14" s="97"/>
    </row>
    <row r="15" spans="1:15" ht="15.75" thickBot="1" x14ac:dyDescent="0.3">
      <c r="A15" s="60"/>
      <c r="B15" s="49"/>
      <c r="C15" s="50"/>
      <c r="D15" s="51"/>
      <c r="E15" s="52"/>
      <c r="F15" s="64"/>
      <c r="G15" s="118" t="s">
        <v>122</v>
      </c>
      <c r="H15" s="119"/>
      <c r="I15" s="119"/>
      <c r="J15" s="120"/>
      <c r="K15" s="120"/>
      <c r="L15" s="53"/>
      <c r="M15" s="53"/>
      <c r="N15" s="53"/>
      <c r="O15" s="9"/>
    </row>
    <row r="16" spans="1:15" s="2" customFormat="1" ht="21.75" thickBot="1" x14ac:dyDescent="0.4">
      <c r="A16" s="60"/>
      <c r="B16" s="59" t="s">
        <v>42</v>
      </c>
      <c r="C16" s="37"/>
      <c r="D16" s="37"/>
      <c r="E16" s="46"/>
      <c r="F16" s="65"/>
      <c r="G16" s="121"/>
      <c r="H16" s="121"/>
      <c r="I16" s="121"/>
      <c r="J16" s="121"/>
      <c r="K16" s="121"/>
      <c r="L16" s="47"/>
      <c r="M16" s="46"/>
      <c r="N16" s="48"/>
      <c r="O16" s="10"/>
    </row>
    <row r="17" spans="1:15" s="2" customFormat="1" ht="30" x14ac:dyDescent="0.25">
      <c r="A17" s="60"/>
      <c r="B17" s="25" t="s">
        <v>49</v>
      </c>
      <c r="C17" s="26" t="s">
        <v>48</v>
      </c>
      <c r="D17" s="26" t="s">
        <v>1</v>
      </c>
      <c r="E17" s="26" t="s">
        <v>2</v>
      </c>
      <c r="F17" s="66" t="s">
        <v>75</v>
      </c>
      <c r="G17" s="135" t="s">
        <v>50</v>
      </c>
      <c r="H17" s="136"/>
      <c r="I17" s="27" t="s">
        <v>51</v>
      </c>
      <c r="J17" s="27" t="s">
        <v>32</v>
      </c>
      <c r="K17" s="26" t="s">
        <v>0</v>
      </c>
      <c r="L17" s="26" t="s">
        <v>11</v>
      </c>
      <c r="M17" s="58" t="s">
        <v>66</v>
      </c>
      <c r="N17" s="28" t="s">
        <v>6</v>
      </c>
      <c r="O17" s="76"/>
    </row>
    <row r="18" spans="1:15" ht="18.75" customHeight="1" x14ac:dyDescent="0.25">
      <c r="A18" s="60"/>
      <c r="B18" s="38" t="s">
        <v>9</v>
      </c>
      <c r="C18" s="124" t="s">
        <v>47</v>
      </c>
      <c r="D18" s="24">
        <v>41.95</v>
      </c>
      <c r="E18" s="24">
        <v>36.950000000000003</v>
      </c>
      <c r="F18" s="67">
        <f>(E18-K18)/E18</f>
        <v>0.40730717185385662</v>
      </c>
      <c r="G18" s="130" t="s">
        <v>12</v>
      </c>
      <c r="H18" s="131"/>
      <c r="I18" s="3" t="s">
        <v>57</v>
      </c>
      <c r="J18" s="6">
        <v>36</v>
      </c>
      <c r="K18" s="1">
        <v>21.9</v>
      </c>
      <c r="L18" s="24">
        <f t="shared" ref="L18:L26" si="0">J18*K18</f>
        <v>788.4</v>
      </c>
      <c r="M18" s="6"/>
      <c r="N18" s="29" t="str">
        <f>IF(M18="","",L18*M18)</f>
        <v/>
      </c>
      <c r="O18" s="8"/>
    </row>
    <row r="19" spans="1:15" ht="18.75" customHeight="1" x14ac:dyDescent="0.25">
      <c r="A19" s="60"/>
      <c r="B19" s="38" t="s">
        <v>14</v>
      </c>
      <c r="C19" s="125" t="s">
        <v>47</v>
      </c>
      <c r="D19" s="24"/>
      <c r="E19" s="3"/>
      <c r="F19" s="67"/>
      <c r="G19" s="130" t="s">
        <v>52</v>
      </c>
      <c r="H19" s="131"/>
      <c r="I19" s="3" t="s">
        <v>41</v>
      </c>
      <c r="J19" s="6">
        <v>6</v>
      </c>
      <c r="K19" s="1">
        <v>125</v>
      </c>
      <c r="L19" s="24">
        <f t="shared" si="0"/>
        <v>750</v>
      </c>
      <c r="M19" s="6"/>
      <c r="N19" s="29" t="str">
        <f t="shared" ref="N19" si="1">IF(M19="","",L19*M19)</f>
        <v/>
      </c>
      <c r="O19" s="8"/>
    </row>
    <row r="20" spans="1:15" ht="18.75" customHeight="1" x14ac:dyDescent="0.25">
      <c r="A20" s="60"/>
      <c r="B20" s="38" t="s">
        <v>10</v>
      </c>
      <c r="C20" s="128" t="s">
        <v>55</v>
      </c>
      <c r="D20" s="1">
        <v>139.94999999999999</v>
      </c>
      <c r="E20" s="24">
        <v>131.94999999999999</v>
      </c>
      <c r="F20" s="67">
        <f t="shared" ref="F20:F25" si="2">(E20-K20)/E20</f>
        <v>0.56877605153467214</v>
      </c>
      <c r="G20" s="130" t="s">
        <v>61</v>
      </c>
      <c r="H20" s="131"/>
      <c r="I20" s="3" t="s">
        <v>56</v>
      </c>
      <c r="J20" s="6">
        <v>4</v>
      </c>
      <c r="K20" s="1">
        <v>56.9</v>
      </c>
      <c r="L20" s="24">
        <f t="shared" si="0"/>
        <v>227.6</v>
      </c>
      <c r="M20" s="6"/>
      <c r="N20" s="29" t="str">
        <f t="shared" ref="N20" si="3">IF(M20="","",L20*M20)</f>
        <v/>
      </c>
      <c r="O20" s="8"/>
    </row>
    <row r="21" spans="1:15" ht="18.75" customHeight="1" x14ac:dyDescent="0.25">
      <c r="A21" s="60"/>
      <c r="B21" s="38" t="s">
        <v>13</v>
      </c>
      <c r="C21" s="129"/>
      <c r="D21" s="1">
        <v>46.95</v>
      </c>
      <c r="E21" s="24">
        <v>39.950000000000003</v>
      </c>
      <c r="F21" s="67">
        <f>(E21-K21)/E21</f>
        <v>0.50438047559449317</v>
      </c>
      <c r="G21" s="130"/>
      <c r="H21" s="131"/>
      <c r="I21" s="3" t="s">
        <v>41</v>
      </c>
      <c r="J21" s="6">
        <v>16</v>
      </c>
      <c r="K21" s="1">
        <v>19.8</v>
      </c>
      <c r="L21" s="24">
        <f>J21*K21</f>
        <v>316.8</v>
      </c>
      <c r="M21" s="6"/>
      <c r="N21" s="29" t="str">
        <f t="shared" ref="N21:N24" si="4">IF(M21="","",L21*M21)</f>
        <v/>
      </c>
      <c r="O21" s="8"/>
    </row>
    <row r="22" spans="1:15" ht="18.75" customHeight="1" x14ac:dyDescent="0.25">
      <c r="A22" s="60"/>
      <c r="B22" s="38" t="s">
        <v>29</v>
      </c>
      <c r="C22" s="24" t="s">
        <v>58</v>
      </c>
      <c r="D22" s="1">
        <v>139.94999999999999</v>
      </c>
      <c r="E22" s="24">
        <v>129.94999999999999</v>
      </c>
      <c r="F22" s="67">
        <f>(E22-K22)/E22</f>
        <v>0.58484032320123114</v>
      </c>
      <c r="G22" s="130"/>
      <c r="H22" s="131"/>
      <c r="I22" s="3" t="s">
        <v>59</v>
      </c>
      <c r="J22" s="6">
        <v>12</v>
      </c>
      <c r="K22" s="1">
        <v>53.95</v>
      </c>
      <c r="L22" s="24">
        <f>J22*K22</f>
        <v>647.40000000000009</v>
      </c>
      <c r="M22" s="6"/>
      <c r="N22" s="29" t="str">
        <f t="shared" si="4"/>
        <v/>
      </c>
      <c r="O22" s="8"/>
    </row>
    <row r="23" spans="1:15" ht="18.75" customHeight="1" x14ac:dyDescent="0.25">
      <c r="A23" s="60"/>
      <c r="B23" s="38" t="s">
        <v>15</v>
      </c>
      <c r="C23" s="30" t="s">
        <v>53</v>
      </c>
      <c r="D23" s="31">
        <v>90.95</v>
      </c>
      <c r="E23" s="30">
        <v>79.95</v>
      </c>
      <c r="F23" s="67">
        <f t="shared" si="2"/>
        <v>0.40587867417135715</v>
      </c>
      <c r="G23" s="126" t="s">
        <v>54</v>
      </c>
      <c r="H23" s="127"/>
      <c r="I23" s="127"/>
      <c r="J23" s="6">
        <v>12</v>
      </c>
      <c r="K23" s="1">
        <v>47.5</v>
      </c>
      <c r="L23" s="24">
        <f t="shared" si="0"/>
        <v>570</v>
      </c>
      <c r="M23" s="6"/>
      <c r="N23" s="29" t="str">
        <f t="shared" si="4"/>
        <v/>
      </c>
      <c r="O23" s="8"/>
    </row>
    <row r="24" spans="1:15" ht="18.75" customHeight="1" x14ac:dyDescent="0.25">
      <c r="B24" s="38" t="s">
        <v>40</v>
      </c>
      <c r="C24" s="24" t="s">
        <v>102</v>
      </c>
      <c r="D24" s="1">
        <v>31.95</v>
      </c>
      <c r="E24" s="24">
        <v>29.95</v>
      </c>
      <c r="F24" s="67">
        <f t="shared" si="2"/>
        <v>0.54924874791318867</v>
      </c>
      <c r="G24" s="130" t="s">
        <v>60</v>
      </c>
      <c r="H24" s="131"/>
      <c r="I24" s="3" t="s">
        <v>41</v>
      </c>
      <c r="J24" s="22">
        <v>12</v>
      </c>
      <c r="K24" s="1">
        <v>13.5</v>
      </c>
      <c r="L24" s="24">
        <f t="shared" si="0"/>
        <v>162</v>
      </c>
      <c r="M24" s="6"/>
      <c r="N24" s="29" t="str">
        <f t="shared" si="4"/>
        <v/>
      </c>
      <c r="O24" s="8"/>
    </row>
    <row r="25" spans="1:15" ht="18.75" customHeight="1" x14ac:dyDescent="0.25">
      <c r="A25" s="60"/>
      <c r="B25" s="38" t="s">
        <v>28</v>
      </c>
      <c r="C25" s="124" t="s">
        <v>62</v>
      </c>
      <c r="D25" s="149">
        <v>41.95</v>
      </c>
      <c r="E25" s="149">
        <v>36.950000000000003</v>
      </c>
      <c r="F25" s="67">
        <f t="shared" si="2"/>
        <v>0.46278755074424899</v>
      </c>
      <c r="G25" s="130" t="s">
        <v>63</v>
      </c>
      <c r="H25" s="131"/>
      <c r="I25" s="155" t="s">
        <v>18</v>
      </c>
      <c r="J25" s="22">
        <v>24</v>
      </c>
      <c r="K25" s="1">
        <v>19.850000000000001</v>
      </c>
      <c r="L25" s="24">
        <f t="shared" si="0"/>
        <v>476.40000000000003</v>
      </c>
      <c r="M25" s="6"/>
      <c r="N25" s="29" t="str">
        <f t="shared" ref="N25:N26" si="5">IF(M25="","",L25*M25)</f>
        <v/>
      </c>
      <c r="O25" s="8"/>
    </row>
    <row r="26" spans="1:15" ht="18.75" customHeight="1" thickBot="1" x14ac:dyDescent="0.3">
      <c r="A26" s="60"/>
      <c r="B26" s="39" t="s">
        <v>19</v>
      </c>
      <c r="C26" s="148" t="s">
        <v>47</v>
      </c>
      <c r="D26" s="150"/>
      <c r="E26" s="150">
        <v>34.950000000000003</v>
      </c>
      <c r="F26" s="82">
        <f>(E25-K26)/E25</f>
        <v>0.48037889039242226</v>
      </c>
      <c r="G26" s="151" t="s">
        <v>64</v>
      </c>
      <c r="H26" s="152"/>
      <c r="I26" s="150"/>
      <c r="J26" s="32">
        <v>45</v>
      </c>
      <c r="K26" s="33">
        <v>19.2</v>
      </c>
      <c r="L26" s="34">
        <f t="shared" si="0"/>
        <v>864</v>
      </c>
      <c r="M26" s="35"/>
      <c r="N26" s="36" t="str">
        <f t="shared" si="5"/>
        <v/>
      </c>
      <c r="O26" s="8"/>
    </row>
    <row r="27" spans="1:15" ht="18.75" customHeight="1" thickBot="1" x14ac:dyDescent="0.3">
      <c r="A27" s="60"/>
      <c r="B27" s="77"/>
      <c r="C27" s="83"/>
      <c r="D27" s="84"/>
      <c r="E27" s="40"/>
      <c r="F27" s="68"/>
      <c r="G27" s="57"/>
      <c r="H27" s="9"/>
      <c r="I27" s="40"/>
      <c r="J27" s="41"/>
      <c r="K27" s="78"/>
      <c r="L27" s="79"/>
      <c r="M27" s="80" t="s">
        <v>65</v>
      </c>
      <c r="N27" s="81">
        <f>SUM(N18:N26)</f>
        <v>0</v>
      </c>
      <c r="O27" s="42"/>
    </row>
    <row r="28" spans="1:15" s="2" customFormat="1" ht="21.75" thickBot="1" x14ac:dyDescent="0.4">
      <c r="A28" s="60"/>
      <c r="B28" s="59" t="s">
        <v>77</v>
      </c>
      <c r="C28" s="37"/>
      <c r="D28" s="37"/>
      <c r="E28" s="46"/>
      <c r="F28" s="65"/>
      <c r="G28" s="156"/>
      <c r="H28" s="157"/>
      <c r="I28" s="157"/>
      <c r="J28" s="46"/>
      <c r="K28" s="47"/>
      <c r="L28" s="47"/>
      <c r="M28" s="46"/>
      <c r="N28" s="48"/>
      <c r="O28" s="10"/>
    </row>
    <row r="29" spans="1:15" s="2" customFormat="1" ht="28.5" customHeight="1" x14ac:dyDescent="0.25">
      <c r="A29" s="60"/>
      <c r="B29" s="25" t="s">
        <v>49</v>
      </c>
      <c r="C29" s="26" t="s">
        <v>48</v>
      </c>
      <c r="D29" s="140" t="s">
        <v>50</v>
      </c>
      <c r="E29" s="141"/>
      <c r="F29" s="141"/>
      <c r="G29" s="141"/>
      <c r="H29" s="142"/>
      <c r="I29" s="27" t="s">
        <v>51</v>
      </c>
      <c r="J29" s="27" t="s">
        <v>32</v>
      </c>
      <c r="K29" s="26" t="s">
        <v>0</v>
      </c>
      <c r="L29" s="26" t="s">
        <v>11</v>
      </c>
      <c r="M29" s="58" t="s">
        <v>66</v>
      </c>
      <c r="N29" s="28" t="s">
        <v>6</v>
      </c>
      <c r="O29" s="76"/>
    </row>
    <row r="30" spans="1:15" ht="18.75" customHeight="1" x14ac:dyDescent="0.25">
      <c r="A30" s="60"/>
      <c r="B30" s="38" t="s">
        <v>30</v>
      </c>
      <c r="C30" s="24" t="s">
        <v>110</v>
      </c>
      <c r="D30" s="137" t="s">
        <v>84</v>
      </c>
      <c r="E30" s="138"/>
      <c r="F30" s="138"/>
      <c r="G30" s="138"/>
      <c r="H30" s="139"/>
      <c r="I30" s="3" t="s">
        <v>34</v>
      </c>
      <c r="J30" s="6">
        <v>12</v>
      </c>
      <c r="K30" s="1">
        <v>15</v>
      </c>
      <c r="L30" s="24">
        <f>J30*K30</f>
        <v>180</v>
      </c>
      <c r="M30" s="6"/>
      <c r="N30" s="29" t="str">
        <f>IF(M30="","",L30*M30)</f>
        <v/>
      </c>
      <c r="O30" s="8"/>
    </row>
    <row r="31" spans="1:15" ht="18.75" customHeight="1" x14ac:dyDescent="0.25">
      <c r="A31" s="60"/>
      <c r="B31" s="38" t="s">
        <v>116</v>
      </c>
      <c r="C31" s="24" t="s">
        <v>111</v>
      </c>
      <c r="D31" s="137" t="s">
        <v>84</v>
      </c>
      <c r="E31" s="138"/>
      <c r="F31" s="138"/>
      <c r="G31" s="138"/>
      <c r="H31" s="139"/>
      <c r="I31" s="3" t="s">
        <v>109</v>
      </c>
      <c r="J31" s="6">
        <v>8</v>
      </c>
      <c r="K31" s="1">
        <v>35</v>
      </c>
      <c r="L31" s="24">
        <f>J31*K31</f>
        <v>280</v>
      </c>
      <c r="M31" s="6"/>
      <c r="N31" s="29" t="str">
        <f>IF(M31="","",L31*M31)</f>
        <v/>
      </c>
      <c r="O31" s="8"/>
    </row>
    <row r="32" spans="1:15" ht="18.75" customHeight="1" x14ac:dyDescent="0.25">
      <c r="A32" s="60"/>
      <c r="B32" s="38" t="s">
        <v>39</v>
      </c>
      <c r="C32" s="24" t="s">
        <v>37</v>
      </c>
      <c r="D32" s="137" t="s">
        <v>85</v>
      </c>
      <c r="E32" s="138"/>
      <c r="F32" s="138"/>
      <c r="G32" s="138"/>
      <c r="H32" s="139"/>
      <c r="I32" s="3" t="s">
        <v>34</v>
      </c>
      <c r="J32" s="6">
        <v>12</v>
      </c>
      <c r="K32" s="1">
        <v>4.49</v>
      </c>
      <c r="L32" s="24">
        <f t="shared" ref="L32:L33" si="6">J32*K32</f>
        <v>53.88</v>
      </c>
      <c r="M32" s="6"/>
      <c r="N32" s="29" t="str">
        <f t="shared" ref="N32:N39" si="7">IF(M32="","",L32*M32)</f>
        <v/>
      </c>
      <c r="O32" s="8"/>
    </row>
    <row r="33" spans="1:15" ht="18.75" customHeight="1" x14ac:dyDescent="0.25">
      <c r="A33" s="60"/>
      <c r="B33" s="38" t="s">
        <v>38</v>
      </c>
      <c r="C33" s="24" t="s">
        <v>36</v>
      </c>
      <c r="D33" s="137" t="s">
        <v>86</v>
      </c>
      <c r="E33" s="138"/>
      <c r="F33" s="138"/>
      <c r="G33" s="138"/>
      <c r="H33" s="139"/>
      <c r="I33" s="3" t="s">
        <v>33</v>
      </c>
      <c r="J33" s="6">
        <v>12</v>
      </c>
      <c r="K33" s="1">
        <v>4.3499999999999996</v>
      </c>
      <c r="L33" s="24">
        <f t="shared" si="6"/>
        <v>52.199999999999996</v>
      </c>
      <c r="M33" s="6"/>
      <c r="N33" s="29" t="str">
        <f t="shared" si="7"/>
        <v/>
      </c>
      <c r="O33" s="8"/>
    </row>
    <row r="34" spans="1:15" ht="18.75" customHeight="1" x14ac:dyDescent="0.25">
      <c r="A34" s="60"/>
      <c r="B34" s="38" t="s">
        <v>72</v>
      </c>
      <c r="C34" s="24" t="s">
        <v>121</v>
      </c>
      <c r="D34" s="137" t="s">
        <v>87</v>
      </c>
      <c r="E34" s="138"/>
      <c r="F34" s="138"/>
      <c r="G34" s="138"/>
      <c r="H34" s="139"/>
      <c r="I34" s="3" t="s">
        <v>33</v>
      </c>
      <c r="J34" s="6">
        <v>12</v>
      </c>
      <c r="K34" s="1">
        <v>9.74</v>
      </c>
      <c r="L34" s="24">
        <f>J34*K34</f>
        <v>116.88</v>
      </c>
      <c r="M34" s="6"/>
      <c r="N34" s="29" t="str">
        <f t="shared" si="7"/>
        <v/>
      </c>
      <c r="O34" s="8"/>
    </row>
    <row r="35" spans="1:15" ht="18.75" customHeight="1" x14ac:dyDescent="0.25">
      <c r="A35" s="60"/>
      <c r="B35" s="38" t="s">
        <v>118</v>
      </c>
      <c r="C35" s="24" t="s">
        <v>120</v>
      </c>
      <c r="D35" s="88" t="s">
        <v>87</v>
      </c>
      <c r="E35" s="89"/>
      <c r="F35" s="89"/>
      <c r="G35" s="89"/>
      <c r="H35" s="90"/>
      <c r="I35" s="3" t="s">
        <v>119</v>
      </c>
      <c r="J35" s="6">
        <v>8</v>
      </c>
      <c r="K35" s="1">
        <v>32</v>
      </c>
      <c r="L35" s="24">
        <v>256</v>
      </c>
      <c r="M35" s="73"/>
      <c r="N35" s="29" t="str">
        <f t="shared" si="7"/>
        <v/>
      </c>
      <c r="O35" s="8"/>
    </row>
    <row r="36" spans="1:15" ht="18.75" customHeight="1" x14ac:dyDescent="0.25">
      <c r="A36" s="60"/>
      <c r="B36" s="38" t="s">
        <v>78</v>
      </c>
      <c r="C36" s="24" t="s">
        <v>79</v>
      </c>
      <c r="D36" s="137" t="s">
        <v>88</v>
      </c>
      <c r="E36" s="138"/>
      <c r="F36" s="138"/>
      <c r="G36" s="138"/>
      <c r="H36" s="139"/>
      <c r="I36" s="3" t="s">
        <v>80</v>
      </c>
      <c r="J36" s="6">
        <v>12</v>
      </c>
      <c r="K36" s="1">
        <v>5</v>
      </c>
      <c r="L36" s="24">
        <f t="shared" ref="L36:L39" si="8">J36*K36</f>
        <v>60</v>
      </c>
      <c r="M36" s="73"/>
      <c r="N36" s="29" t="str">
        <f t="shared" si="7"/>
        <v/>
      </c>
      <c r="O36" s="8"/>
    </row>
    <row r="37" spans="1:15" ht="18.75" customHeight="1" x14ac:dyDescent="0.25">
      <c r="A37" s="60"/>
      <c r="B37" s="38" t="s">
        <v>103</v>
      </c>
      <c r="C37" s="24" t="s">
        <v>96</v>
      </c>
      <c r="D37" s="137" t="s">
        <v>97</v>
      </c>
      <c r="E37" s="138"/>
      <c r="F37" s="138"/>
      <c r="G37" s="138"/>
      <c r="H37" s="139"/>
      <c r="I37" s="3" t="s">
        <v>33</v>
      </c>
      <c r="J37" s="6">
        <v>12</v>
      </c>
      <c r="K37" s="1">
        <v>17.690000000000001</v>
      </c>
      <c r="L37" s="24">
        <f t="shared" si="8"/>
        <v>212.28000000000003</v>
      </c>
      <c r="M37" s="6"/>
      <c r="N37" s="29" t="str">
        <f>IF(M37="","",L37*M37)</f>
        <v/>
      </c>
      <c r="O37" s="8"/>
    </row>
    <row r="38" spans="1:15" ht="18.75" customHeight="1" x14ac:dyDescent="0.25">
      <c r="A38" s="60"/>
      <c r="B38" s="38" t="s">
        <v>104</v>
      </c>
      <c r="C38" s="24" t="s">
        <v>98</v>
      </c>
      <c r="D38" s="137" t="s">
        <v>99</v>
      </c>
      <c r="E38" s="138"/>
      <c r="F38" s="138"/>
      <c r="G38" s="138"/>
      <c r="H38" s="139"/>
      <c r="I38" s="3" t="s">
        <v>107</v>
      </c>
      <c r="J38" s="6">
        <v>18</v>
      </c>
      <c r="K38" s="1">
        <v>3.54</v>
      </c>
      <c r="L38" s="24">
        <f t="shared" si="8"/>
        <v>63.72</v>
      </c>
      <c r="M38" s="6"/>
      <c r="N38" s="29" t="str">
        <f>IF(M38="","",L38*M38)</f>
        <v/>
      </c>
      <c r="O38" s="8"/>
    </row>
    <row r="39" spans="1:15" ht="18.75" customHeight="1" thickBot="1" x14ac:dyDescent="0.3">
      <c r="A39" s="60"/>
      <c r="B39" s="39" t="s">
        <v>105</v>
      </c>
      <c r="C39" s="34" t="s">
        <v>100</v>
      </c>
      <c r="D39" s="132" t="s">
        <v>92</v>
      </c>
      <c r="E39" s="133"/>
      <c r="F39" s="133"/>
      <c r="G39" s="133"/>
      <c r="H39" s="134"/>
      <c r="I39" s="72" t="s">
        <v>101</v>
      </c>
      <c r="J39" s="35">
        <v>12</v>
      </c>
      <c r="K39" s="33">
        <v>4.54</v>
      </c>
      <c r="L39" s="34">
        <f t="shared" si="8"/>
        <v>54.480000000000004</v>
      </c>
      <c r="M39" s="35"/>
      <c r="N39" s="36" t="str">
        <f t="shared" si="7"/>
        <v/>
      </c>
      <c r="O39" s="8"/>
    </row>
    <row r="40" spans="1:15" ht="16.5" thickBot="1" x14ac:dyDescent="0.3">
      <c r="A40" s="60"/>
      <c r="B40" s="54"/>
      <c r="C40" s="55"/>
      <c r="D40" s="56"/>
      <c r="E40" s="9"/>
      <c r="F40" s="9"/>
      <c r="G40" s="9"/>
      <c r="H40" s="9"/>
      <c r="I40" s="40"/>
      <c r="J40" s="41"/>
      <c r="K40" s="78"/>
      <c r="L40" s="79"/>
      <c r="M40" s="80" t="s">
        <v>124</v>
      </c>
      <c r="N40" s="81">
        <f>SUM(N30:N39)</f>
        <v>0</v>
      </c>
      <c r="O40" s="9"/>
    </row>
    <row r="41" spans="1:15" s="2" customFormat="1" ht="21.75" thickBot="1" x14ac:dyDescent="0.4">
      <c r="A41" s="60"/>
      <c r="B41" s="59" t="s">
        <v>94</v>
      </c>
      <c r="C41" s="37"/>
      <c r="D41" s="37"/>
      <c r="E41" s="9"/>
      <c r="F41" s="9"/>
      <c r="G41" s="9"/>
      <c r="H41" s="9"/>
      <c r="I41" s="85"/>
      <c r="J41" s="46"/>
      <c r="K41" s="47"/>
      <c r="L41" s="47"/>
      <c r="M41" s="46"/>
      <c r="N41" s="48"/>
      <c r="O41" s="10"/>
    </row>
    <row r="42" spans="1:15" s="2" customFormat="1" ht="27.75" customHeight="1" x14ac:dyDescent="0.25">
      <c r="A42" s="60"/>
      <c r="B42" s="25" t="s">
        <v>49</v>
      </c>
      <c r="C42" s="26" t="s">
        <v>48</v>
      </c>
      <c r="D42" s="122" t="s">
        <v>126</v>
      </c>
      <c r="E42" s="123"/>
      <c r="F42" s="123"/>
      <c r="G42" s="123"/>
      <c r="H42" s="123"/>
      <c r="I42" s="123"/>
      <c r="J42" s="27" t="s">
        <v>32</v>
      </c>
      <c r="K42" s="26" t="s">
        <v>16</v>
      </c>
      <c r="L42" s="26" t="s">
        <v>11</v>
      </c>
      <c r="M42" s="58" t="s">
        <v>66</v>
      </c>
      <c r="N42" s="28" t="s">
        <v>6</v>
      </c>
      <c r="O42" s="10"/>
    </row>
    <row r="43" spans="1:15" ht="18.75" customHeight="1" x14ac:dyDescent="0.25">
      <c r="A43" s="60"/>
      <c r="B43" s="38" t="s">
        <v>17</v>
      </c>
      <c r="C43" s="30" t="s">
        <v>35</v>
      </c>
      <c r="D43" s="126" t="s">
        <v>112</v>
      </c>
      <c r="E43" s="127"/>
      <c r="F43" s="127"/>
      <c r="G43" s="127"/>
      <c r="H43" s="127"/>
      <c r="I43" s="127"/>
      <c r="J43" s="22">
        <v>4</v>
      </c>
      <c r="K43" s="1">
        <v>53.95</v>
      </c>
      <c r="L43" s="1">
        <f>J43*K43</f>
        <v>215.8</v>
      </c>
      <c r="M43" s="6"/>
      <c r="N43" s="29" t="str">
        <f>IF(M43="","",L43*M43)</f>
        <v/>
      </c>
      <c r="O43" s="9"/>
    </row>
    <row r="44" spans="1:15" ht="18.75" customHeight="1" x14ac:dyDescent="0.25">
      <c r="A44" s="60"/>
      <c r="B44" s="38" t="s">
        <v>73</v>
      </c>
      <c r="C44" s="30" t="s">
        <v>71</v>
      </c>
      <c r="D44" s="126" t="s">
        <v>113</v>
      </c>
      <c r="E44" s="127"/>
      <c r="F44" s="127"/>
      <c r="G44" s="127"/>
      <c r="H44" s="127"/>
      <c r="I44" s="127"/>
      <c r="J44" s="22">
        <v>4</v>
      </c>
      <c r="K44" s="1">
        <v>66.95</v>
      </c>
      <c r="L44" s="1">
        <f>J44*K44</f>
        <v>267.8</v>
      </c>
      <c r="M44" s="6"/>
      <c r="N44" s="29" t="str">
        <f>IF(M44="","",L44*M44)</f>
        <v/>
      </c>
      <c r="O44" s="9"/>
    </row>
    <row r="45" spans="1:15" ht="18.75" customHeight="1" x14ac:dyDescent="0.25">
      <c r="A45" s="60"/>
      <c r="B45" s="38" t="s">
        <v>74</v>
      </c>
      <c r="C45" s="30" t="s">
        <v>70</v>
      </c>
      <c r="D45" s="126" t="s">
        <v>82</v>
      </c>
      <c r="E45" s="127"/>
      <c r="F45" s="127"/>
      <c r="G45" s="127"/>
      <c r="H45" s="127"/>
      <c r="I45" s="127"/>
      <c r="J45" s="22">
        <v>4</v>
      </c>
      <c r="K45" s="1">
        <v>47.95</v>
      </c>
      <c r="L45" s="1">
        <f>J45*K45</f>
        <v>191.8</v>
      </c>
      <c r="M45" s="6"/>
      <c r="N45" s="29" t="str">
        <f>IF(M45="","",L45*M45)</f>
        <v/>
      </c>
      <c r="O45" s="9"/>
    </row>
    <row r="46" spans="1:15" ht="18.75" customHeight="1" x14ac:dyDescent="0.25">
      <c r="A46" s="60"/>
      <c r="B46" s="38" t="s">
        <v>106</v>
      </c>
      <c r="C46" s="30" t="s">
        <v>93</v>
      </c>
      <c r="D46" s="126" t="s">
        <v>95</v>
      </c>
      <c r="E46" s="127"/>
      <c r="F46" s="127"/>
      <c r="G46" s="127"/>
      <c r="H46" s="127"/>
      <c r="I46" s="127"/>
      <c r="J46" s="22">
        <v>4</v>
      </c>
      <c r="K46" s="1">
        <v>66.95</v>
      </c>
      <c r="L46" s="1">
        <f>J46*K46</f>
        <v>267.8</v>
      </c>
      <c r="M46" s="6"/>
      <c r="N46" s="29" t="str">
        <f>IF(M46="","",L46*M46)</f>
        <v/>
      </c>
      <c r="O46" s="9"/>
    </row>
    <row r="47" spans="1:15" ht="18.75" customHeight="1" x14ac:dyDescent="0.25">
      <c r="A47" s="60"/>
      <c r="B47" s="38" t="s">
        <v>89</v>
      </c>
      <c r="C47" s="30" t="s">
        <v>90</v>
      </c>
      <c r="D47" s="126" t="s">
        <v>114</v>
      </c>
      <c r="E47" s="127"/>
      <c r="F47" s="127"/>
      <c r="G47" s="127"/>
      <c r="H47" s="127"/>
      <c r="I47" s="127"/>
      <c r="J47" s="22">
        <v>4</v>
      </c>
      <c r="K47" s="1">
        <v>75.95</v>
      </c>
      <c r="L47" s="1">
        <f>J47*K47</f>
        <v>303.8</v>
      </c>
      <c r="M47" s="6"/>
      <c r="N47" s="29" t="str">
        <f>IF(M47="","",L47*M47)</f>
        <v/>
      </c>
      <c r="O47" s="9"/>
    </row>
    <row r="48" spans="1:15" ht="18.75" customHeight="1" thickBot="1" x14ac:dyDescent="0.3">
      <c r="A48" s="60"/>
      <c r="B48" s="39" t="s">
        <v>117</v>
      </c>
      <c r="C48" s="92" t="s">
        <v>108</v>
      </c>
      <c r="D48" s="145" t="s">
        <v>115</v>
      </c>
      <c r="E48" s="146"/>
      <c r="F48" s="146"/>
      <c r="G48" s="146"/>
      <c r="H48" s="146"/>
      <c r="I48" s="146"/>
      <c r="J48" s="32">
        <v>4</v>
      </c>
      <c r="K48" s="33">
        <v>84.95</v>
      </c>
      <c r="L48" s="33">
        <f t="shared" ref="L48" si="9">J48*K48</f>
        <v>339.8</v>
      </c>
      <c r="M48" s="35"/>
      <c r="N48" s="36" t="str">
        <f t="shared" ref="N48" si="10">IF(M48="","",L48*M48)</f>
        <v/>
      </c>
      <c r="O48" s="9"/>
    </row>
    <row r="49" spans="1:15" ht="18.75" customHeight="1" thickBot="1" x14ac:dyDescent="0.3">
      <c r="A49" s="60"/>
      <c r="B49" s="10"/>
      <c r="C49" s="93"/>
      <c r="D49" s="143" t="s">
        <v>81</v>
      </c>
      <c r="E49" s="144"/>
      <c r="F49" s="144"/>
      <c r="G49" s="144"/>
      <c r="H49" s="144"/>
      <c r="I49" s="144"/>
      <c r="J49" s="41"/>
      <c r="K49" s="78"/>
      <c r="L49" s="79"/>
      <c r="M49" s="80" t="s">
        <v>125</v>
      </c>
      <c r="N49" s="81">
        <f>SUM(N43:N48)</f>
        <v>0</v>
      </c>
      <c r="O49" s="9"/>
    </row>
    <row r="50" spans="1:15" ht="18.75" customHeight="1" x14ac:dyDescent="0.25">
      <c r="A50" s="60"/>
      <c r="B50" s="9"/>
      <c r="C50" s="160" t="str">
        <f>IF(AND(M50&gt;17,M50&lt;28),"Consider increasing your order to more than 28 cases to receive pallet shipping rates","")</f>
        <v/>
      </c>
      <c r="D50" s="161"/>
      <c r="E50" s="161"/>
      <c r="F50" s="161"/>
      <c r="G50" s="161"/>
      <c r="H50" s="161"/>
      <c r="I50" s="161"/>
      <c r="J50" s="162"/>
      <c r="K50" s="57"/>
      <c r="L50" s="70" t="s">
        <v>76</v>
      </c>
      <c r="M50" s="71">
        <f>SUM(M18:M26)+SUM(M30:M39)+SUM(M43:M48)</f>
        <v>0</v>
      </c>
      <c r="N50" s="9"/>
      <c r="O50" s="9"/>
    </row>
    <row r="51" spans="1:15" ht="9" customHeight="1" thickBot="1" x14ac:dyDescent="0.3">
      <c r="A51" s="60"/>
      <c r="B51" s="9"/>
      <c r="C51" s="161"/>
      <c r="D51" s="161"/>
      <c r="E51" s="161"/>
      <c r="F51" s="161"/>
      <c r="G51" s="161"/>
      <c r="H51" s="161"/>
      <c r="I51" s="161"/>
      <c r="J51" s="162"/>
      <c r="K51" s="57"/>
      <c r="L51" s="70"/>
      <c r="M51" s="71"/>
      <c r="N51" s="9"/>
      <c r="O51" s="9"/>
    </row>
    <row r="52" spans="1:15" ht="18.75" customHeight="1" thickBot="1" x14ac:dyDescent="0.35">
      <c r="A52" s="60"/>
      <c r="B52" s="9"/>
      <c r="C52" s="87" t="s">
        <v>23</v>
      </c>
      <c r="D52" s="13"/>
      <c r="E52" s="9"/>
      <c r="F52" s="9"/>
      <c r="G52" s="21"/>
      <c r="H52" s="21"/>
      <c r="I52" s="21"/>
      <c r="J52" s="75"/>
      <c r="K52" s="153" t="s">
        <v>67</v>
      </c>
      <c r="L52" s="154"/>
      <c r="M52" s="154"/>
      <c r="N52" s="74">
        <f>IF(SUM(N18:N48)=0,0,N27+SUM(N30:N39)+SUM(N43:N48))</f>
        <v>0</v>
      </c>
      <c r="O52" s="9"/>
    </row>
    <row r="53" spans="1:15" ht="18.75" customHeight="1" thickBot="1" x14ac:dyDescent="0.3">
      <c r="A53" s="60"/>
      <c r="B53" s="9"/>
      <c r="C53" s="12" t="s">
        <v>24</v>
      </c>
      <c r="D53" s="13"/>
      <c r="E53" s="13"/>
      <c r="F53" s="14"/>
      <c r="G53" s="9"/>
      <c r="H53" s="7"/>
      <c r="I53" s="8"/>
      <c r="J53" s="9"/>
      <c r="K53" s="163"/>
      <c r="L53" s="163"/>
      <c r="M53" s="91" t="str">
        <f>IF(N53&lt;&gt;"","Discount","")</f>
        <v/>
      </c>
      <c r="N53" s="8"/>
      <c r="O53" s="9"/>
    </row>
    <row r="54" spans="1:15" ht="18.75" customHeight="1" thickBot="1" x14ac:dyDescent="0.3">
      <c r="A54" s="60"/>
      <c r="B54" s="9"/>
      <c r="C54" s="12" t="s">
        <v>25</v>
      </c>
      <c r="D54" s="13"/>
      <c r="E54" s="13"/>
      <c r="F54" s="13"/>
      <c r="G54" s="9"/>
      <c r="H54" s="7"/>
      <c r="I54" s="8"/>
      <c r="J54" s="11"/>
      <c r="K54" s="153" t="s">
        <v>68</v>
      </c>
      <c r="L54" s="154"/>
      <c r="M54" s="154"/>
      <c r="N54" s="74">
        <f>N52+N53</f>
        <v>0</v>
      </c>
      <c r="O54" s="9"/>
    </row>
    <row r="55" spans="1:15" ht="18.75" customHeight="1" x14ac:dyDescent="0.25">
      <c r="A55" s="60"/>
      <c r="B55" s="9"/>
      <c r="C55" s="12" t="s">
        <v>31</v>
      </c>
      <c r="D55" s="13"/>
      <c r="E55" s="13"/>
      <c r="F55" s="13"/>
      <c r="G55" s="9"/>
      <c r="H55" s="7"/>
      <c r="I55" s="8"/>
      <c r="K55" s="9"/>
      <c r="L55" s="9"/>
      <c r="M55" s="7"/>
      <c r="N55" s="8"/>
      <c r="O55" s="9"/>
    </row>
    <row r="56" spans="1:15" ht="20.25" customHeight="1" x14ac:dyDescent="0.25">
      <c r="A56" s="60"/>
      <c r="B56" s="9"/>
      <c r="C56" s="9"/>
      <c r="D56" s="9"/>
      <c r="E56" s="9"/>
      <c r="F56" s="63"/>
      <c r="G56" s="9"/>
      <c r="H56" s="158" t="s">
        <v>22</v>
      </c>
      <c r="I56" s="159"/>
      <c r="J56" s="159"/>
      <c r="K56" s="159"/>
      <c r="L56" s="159"/>
      <c r="M56" s="159"/>
      <c r="N56" s="159"/>
      <c r="O56" s="9"/>
    </row>
    <row r="57" spans="1:15" ht="18" customHeight="1" x14ac:dyDescent="0.25">
      <c r="A57" s="60"/>
      <c r="B57" s="9"/>
      <c r="C57" s="9"/>
      <c r="D57" s="9"/>
      <c r="E57" s="9"/>
      <c r="F57" s="63"/>
      <c r="G57" s="9"/>
      <c r="H57" s="159"/>
      <c r="I57" s="159"/>
      <c r="J57" s="159"/>
      <c r="K57" s="159"/>
      <c r="L57" s="159"/>
      <c r="M57" s="159"/>
      <c r="N57" s="159"/>
      <c r="O57" s="9"/>
    </row>
    <row r="58" spans="1:15" ht="21" customHeight="1" x14ac:dyDescent="0.4">
      <c r="A58" s="60"/>
      <c r="B58" s="20"/>
      <c r="C58" s="9"/>
      <c r="D58" s="9"/>
      <c r="E58" s="9"/>
      <c r="F58" s="63"/>
      <c r="G58" s="9"/>
      <c r="H58" s="17" t="s">
        <v>26</v>
      </c>
      <c r="I58" s="18"/>
      <c r="J58" s="18"/>
      <c r="K58" s="18"/>
      <c r="L58" s="13"/>
      <c r="M58" s="16"/>
      <c r="N58" s="15"/>
      <c r="O58" s="9"/>
    </row>
    <row r="59" spans="1:15" ht="26.25" x14ac:dyDescent="0.4">
      <c r="A59" s="60"/>
      <c r="B59" s="9"/>
      <c r="C59" s="9"/>
      <c r="D59" s="9"/>
      <c r="E59" s="9"/>
      <c r="F59" s="63"/>
      <c r="G59" s="9"/>
      <c r="H59" s="17" t="s">
        <v>20</v>
      </c>
      <c r="I59" s="18"/>
      <c r="J59" s="9"/>
      <c r="K59" s="19" t="s">
        <v>27</v>
      </c>
      <c r="L59" s="13"/>
      <c r="M59" s="16"/>
      <c r="N59" s="8"/>
      <c r="O59" s="9"/>
    </row>
    <row r="60" spans="1:15" ht="26.25" x14ac:dyDescent="0.4">
      <c r="A60" s="60"/>
      <c r="B60" s="9"/>
      <c r="C60" s="9"/>
      <c r="D60" s="9"/>
      <c r="E60" s="9"/>
      <c r="F60" s="63"/>
      <c r="G60" s="9"/>
      <c r="H60" s="17" t="s">
        <v>21</v>
      </c>
      <c r="I60" s="18"/>
      <c r="J60" s="18"/>
      <c r="K60" s="18"/>
      <c r="L60" s="9"/>
      <c r="M60" s="7"/>
      <c r="O60" s="9"/>
    </row>
    <row r="61" spans="1:15" ht="23.25" x14ac:dyDescent="0.25">
      <c r="A61" s="60"/>
      <c r="B61" s="147" t="s">
        <v>83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9"/>
    </row>
    <row r="62" spans="1:15" x14ac:dyDescent="0.25">
      <c r="A62" s="60"/>
      <c r="B62" s="9"/>
      <c r="C62" s="9"/>
      <c r="D62" s="9"/>
      <c r="E62" s="9"/>
      <c r="F62" s="63"/>
      <c r="G62" s="9"/>
      <c r="H62" s="10"/>
      <c r="I62" s="9"/>
      <c r="J62" s="9"/>
      <c r="K62" s="9"/>
      <c r="L62" s="9"/>
      <c r="M62" s="7"/>
      <c r="N62" s="8"/>
      <c r="O62" s="9"/>
    </row>
    <row r="63" spans="1:15" x14ac:dyDescent="0.25">
      <c r="A63" s="60"/>
      <c r="B63" s="9"/>
      <c r="C63" s="9"/>
      <c r="D63" s="9"/>
      <c r="E63" s="9"/>
      <c r="F63" s="63"/>
      <c r="G63" s="9"/>
      <c r="H63" s="10"/>
      <c r="I63" s="9"/>
      <c r="J63" s="9"/>
      <c r="K63" s="9"/>
      <c r="L63" s="9"/>
      <c r="M63" s="7"/>
      <c r="N63" s="8"/>
      <c r="O63" s="9"/>
    </row>
    <row r="64" spans="1:15" x14ac:dyDescent="0.25">
      <c r="A64" s="60"/>
      <c r="B64" s="9"/>
      <c r="C64" s="9"/>
      <c r="D64" s="9"/>
      <c r="E64" s="9"/>
      <c r="G64" s="9"/>
      <c r="H64" s="10"/>
      <c r="I64" s="9"/>
      <c r="J64" s="9"/>
      <c r="K64" s="9"/>
      <c r="L64" s="9"/>
      <c r="M64" s="7"/>
      <c r="N64" s="8"/>
      <c r="O64" s="9"/>
    </row>
  </sheetData>
  <mergeCells count="59">
    <mergeCell ref="B61:N61"/>
    <mergeCell ref="C25:C26"/>
    <mergeCell ref="D25:D26"/>
    <mergeCell ref="E25:E26"/>
    <mergeCell ref="G25:H25"/>
    <mergeCell ref="G26:H26"/>
    <mergeCell ref="K52:M52"/>
    <mergeCell ref="I25:I26"/>
    <mergeCell ref="G28:I28"/>
    <mergeCell ref="D34:H34"/>
    <mergeCell ref="D32:H32"/>
    <mergeCell ref="D33:H33"/>
    <mergeCell ref="K54:M54"/>
    <mergeCell ref="H56:N57"/>
    <mergeCell ref="C50:J51"/>
    <mergeCell ref="K53:L53"/>
    <mergeCell ref="D29:H29"/>
    <mergeCell ref="G20:H20"/>
    <mergeCell ref="G21:H21"/>
    <mergeCell ref="D49:I49"/>
    <mergeCell ref="D45:I45"/>
    <mergeCell ref="D43:I43"/>
    <mergeCell ref="D44:I44"/>
    <mergeCell ref="D47:I47"/>
    <mergeCell ref="D48:I48"/>
    <mergeCell ref="D46:I46"/>
    <mergeCell ref="D31:H31"/>
    <mergeCell ref="H14:I14"/>
    <mergeCell ref="G15:K16"/>
    <mergeCell ref="D42:I42"/>
    <mergeCell ref="C18:C19"/>
    <mergeCell ref="G23:I23"/>
    <mergeCell ref="C20:C21"/>
    <mergeCell ref="G24:H24"/>
    <mergeCell ref="D39:H39"/>
    <mergeCell ref="G17:H17"/>
    <mergeCell ref="D36:H36"/>
    <mergeCell ref="D37:H37"/>
    <mergeCell ref="D38:H38"/>
    <mergeCell ref="G18:H18"/>
    <mergeCell ref="G19:H19"/>
    <mergeCell ref="G22:H22"/>
    <mergeCell ref="D30:H30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4:E14"/>
    <mergeCell ref="D10:E10"/>
    <mergeCell ref="B14:C14"/>
    <mergeCell ref="L10:N10"/>
  </mergeCells>
  <phoneticPr fontId="22" type="noConversion"/>
  <conditionalFormatting sqref="N1:N8 N18:N23 N62:N1048576 I54:I55 N58:N59 O17:O27 O29:O39">
    <cfRule type="cellIs" dxfId="25" priority="106" operator="lessThan">
      <formula>0</formula>
    </cfRule>
  </conditionalFormatting>
  <conditionalFormatting sqref="N17">
    <cfRule type="cellIs" dxfId="24" priority="72" operator="lessThan">
      <formula>0</formula>
    </cfRule>
  </conditionalFormatting>
  <conditionalFormatting sqref="N16">
    <cfRule type="cellIs" dxfId="23" priority="65" operator="lessThan">
      <formula>0</formula>
    </cfRule>
  </conditionalFormatting>
  <conditionalFormatting sqref="N24">
    <cfRule type="cellIs" dxfId="22" priority="66" operator="lessThan">
      <formula>0</formula>
    </cfRule>
  </conditionalFormatting>
  <conditionalFormatting sqref="N23">
    <cfRule type="cellIs" dxfId="21" priority="62" operator="lessThan">
      <formula>0</formula>
    </cfRule>
  </conditionalFormatting>
  <conditionalFormatting sqref="N22">
    <cfRule type="cellIs" dxfId="20" priority="60" operator="lessThan">
      <formula>0</formula>
    </cfRule>
  </conditionalFormatting>
  <conditionalFormatting sqref="N25:N27">
    <cfRule type="cellIs" dxfId="19" priority="59" operator="lessThan">
      <formula>0</formula>
    </cfRule>
  </conditionalFormatting>
  <conditionalFormatting sqref="N29">
    <cfRule type="cellIs" dxfId="18" priority="50" operator="lessThan">
      <formula>0</formula>
    </cfRule>
  </conditionalFormatting>
  <conditionalFormatting sqref="N42">
    <cfRule type="cellIs" dxfId="17" priority="51" operator="lessThan">
      <formula>0</formula>
    </cfRule>
  </conditionalFormatting>
  <conditionalFormatting sqref="N32:N39">
    <cfRule type="cellIs" dxfId="16" priority="55" operator="lessThan">
      <formula>0</formula>
    </cfRule>
  </conditionalFormatting>
  <conditionalFormatting sqref="N28">
    <cfRule type="cellIs" dxfId="15" priority="46" operator="lessThan">
      <formula>0</formula>
    </cfRule>
  </conditionalFormatting>
  <conditionalFormatting sqref="N41">
    <cfRule type="cellIs" dxfId="14" priority="45" operator="lessThan">
      <formula>0</formula>
    </cfRule>
  </conditionalFormatting>
  <conditionalFormatting sqref="N43">
    <cfRule type="cellIs" dxfId="13" priority="42" operator="lessThan">
      <formula>0</formula>
    </cfRule>
  </conditionalFormatting>
  <conditionalFormatting sqref="N45:N47">
    <cfRule type="cellIs" dxfId="12" priority="41" operator="lessThan">
      <formula>0</formula>
    </cfRule>
  </conditionalFormatting>
  <conditionalFormatting sqref="N34:N39">
    <cfRule type="cellIs" dxfId="11" priority="37" operator="lessThan">
      <formula>0</formula>
    </cfRule>
  </conditionalFormatting>
  <conditionalFormatting sqref="N44:N47">
    <cfRule type="cellIs" dxfId="10" priority="33" operator="lessThan">
      <formula>0</formula>
    </cfRule>
  </conditionalFormatting>
  <conditionalFormatting sqref="N30:N31">
    <cfRule type="cellIs" dxfId="9" priority="31" operator="lessThan">
      <formula>0</formula>
    </cfRule>
  </conditionalFormatting>
  <conditionalFormatting sqref="N47">
    <cfRule type="cellIs" dxfId="8" priority="29" operator="lessThan">
      <formula>0</formula>
    </cfRule>
  </conditionalFormatting>
  <conditionalFormatting sqref="C50:I51">
    <cfRule type="cellIs" dxfId="7" priority="12" operator="greaterThanOrEqual">
      <formula>"Consider increasing your order to more than 28 cases to receive pallet shipping rates"</formula>
    </cfRule>
  </conditionalFormatting>
  <conditionalFormatting sqref="N48">
    <cfRule type="cellIs" dxfId="6" priority="7" operator="lessThan">
      <formula>0</formula>
    </cfRule>
  </conditionalFormatting>
  <conditionalFormatting sqref="N40">
    <cfRule type="cellIs" dxfId="5" priority="6" operator="lessThan">
      <formula>0</formula>
    </cfRule>
  </conditionalFormatting>
  <conditionalFormatting sqref="N49">
    <cfRule type="cellIs" dxfId="4" priority="5" operator="lessThan">
      <formula>0</formula>
    </cfRule>
  </conditionalFormatting>
  <conditionalFormatting sqref="N52:N53">
    <cfRule type="cellIs" dxfId="3" priority="4" operator="lessThan">
      <formula>0</formula>
    </cfRule>
  </conditionalFormatting>
  <conditionalFormatting sqref="N52">
    <cfRule type="cellIs" dxfId="2" priority="3" operator="equal">
      <formula>0</formula>
    </cfRule>
  </conditionalFormatting>
  <conditionalFormatting sqref="N54">
    <cfRule type="cellIs" dxfId="1" priority="2" operator="lessThan">
      <formula>0</formula>
    </cfRule>
  </conditionalFormatting>
  <conditionalFormatting sqref="N54">
    <cfRule type="cellIs" dxfId="0" priority="1" operator="equal">
      <formula>0</formula>
    </cfRule>
  </conditionalFormatting>
  <printOptions horizontalCentered="1" verticalCentered="1"/>
  <pageMargins left="0.02" right="0.02" top="0.2" bottom="7.0000000000000007E-2" header="0.05" footer="0.05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2023-05-25T17:39:19Z</cp:lastPrinted>
  <dcterms:created xsi:type="dcterms:W3CDTF">2015-02-11T14:15:08Z</dcterms:created>
  <dcterms:modified xsi:type="dcterms:W3CDTF">2023-06-08T20:39:27Z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